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ра\отчетность\на 01.01.2023 г\"/>
    </mc:Choice>
  </mc:AlternateContent>
  <bookViews>
    <workbookView xWindow="0" yWindow="0" windowWidth="20175" windowHeight="6975"/>
  </bookViews>
  <sheets>
    <sheet name="0503721" sheetId="1" r:id="rId1"/>
  </sheets>
  <calcPr calcId="152511" fullPrecision="0"/>
</workbook>
</file>

<file path=xl/calcChain.xml><?xml version="1.0" encoding="utf-8"?>
<calcChain xmlns="http://schemas.openxmlformats.org/spreadsheetml/2006/main">
  <c r="H23" i="1" l="1"/>
  <c r="H22" i="1"/>
  <c r="H29" i="1"/>
  <c r="H28" i="1" s="1"/>
  <c r="H35" i="1"/>
  <c r="H34" i="1" s="1"/>
  <c r="H43" i="1"/>
  <c r="H49" i="1"/>
  <c r="H48" i="1"/>
  <c r="H47" i="1"/>
  <c r="H45" i="1" s="1"/>
  <c r="H46" i="1"/>
  <c r="H55" i="1"/>
  <c r="H54" i="1"/>
  <c r="H53" i="1"/>
  <c r="H52" i="1" s="1"/>
  <c r="H64" i="1"/>
  <c r="H63" i="1"/>
  <c r="H62" i="1"/>
  <c r="H61" i="1"/>
  <c r="H57" i="1" s="1"/>
  <c r="H60" i="1"/>
  <c r="H59" i="1"/>
  <c r="H58" i="1"/>
  <c r="H76" i="1"/>
  <c r="H75" i="1" s="1"/>
  <c r="H80" i="1"/>
  <c r="H79" i="1"/>
  <c r="H93" i="1"/>
  <c r="H92" i="1"/>
  <c r="H90" i="1" s="1"/>
  <c r="H91" i="1"/>
  <c r="E18" i="1"/>
  <c r="F18" i="1"/>
  <c r="G18" i="1"/>
  <c r="H19" i="1"/>
  <c r="H18" i="1"/>
  <c r="E21" i="1"/>
  <c r="F21" i="1"/>
  <c r="G21" i="1"/>
  <c r="H21" i="1"/>
  <c r="E25" i="1"/>
  <c r="F25" i="1"/>
  <c r="G25" i="1"/>
  <c r="H26" i="1"/>
  <c r="H25" i="1" s="1"/>
  <c r="E28" i="1"/>
  <c r="F28" i="1"/>
  <c r="G28" i="1"/>
  <c r="E31" i="1"/>
  <c r="F31" i="1"/>
  <c r="G31" i="1"/>
  <c r="H32" i="1"/>
  <c r="H31" i="1" s="1"/>
  <c r="E34" i="1"/>
  <c r="F34" i="1"/>
  <c r="G34" i="1"/>
  <c r="E42" i="1"/>
  <c r="F42" i="1"/>
  <c r="G42" i="1"/>
  <c r="H42" i="1"/>
  <c r="E45" i="1"/>
  <c r="F45" i="1"/>
  <c r="G45" i="1"/>
  <c r="E52" i="1"/>
  <c r="F52" i="1"/>
  <c r="G52" i="1"/>
  <c r="E57" i="1"/>
  <c r="F57" i="1"/>
  <c r="G57" i="1"/>
  <c r="E66" i="1"/>
  <c r="F66" i="1"/>
  <c r="G66" i="1"/>
  <c r="H67" i="1"/>
  <c r="H66" i="1" s="1"/>
  <c r="E69" i="1"/>
  <c r="F69" i="1"/>
  <c r="G69" i="1"/>
  <c r="H70" i="1"/>
  <c r="H69" i="1" s="1"/>
  <c r="E72" i="1"/>
  <c r="F72" i="1"/>
  <c r="G72" i="1"/>
  <c r="H73" i="1"/>
  <c r="H72" i="1" s="1"/>
  <c r="E75" i="1"/>
  <c r="F75" i="1"/>
  <c r="G75" i="1"/>
  <c r="E78" i="1"/>
  <c r="F78" i="1"/>
  <c r="G78" i="1"/>
  <c r="H78" i="1"/>
  <c r="E82" i="1"/>
  <c r="F82" i="1"/>
  <c r="G82" i="1"/>
  <c r="H83" i="1"/>
  <c r="H82" i="1" s="1"/>
  <c r="E90" i="1"/>
  <c r="F90" i="1"/>
  <c r="G90" i="1"/>
  <c r="H97" i="1"/>
  <c r="E99" i="1"/>
  <c r="F99" i="1"/>
  <c r="G99" i="1"/>
  <c r="H100" i="1"/>
  <c r="H99" i="1" s="1"/>
  <c r="H101" i="1"/>
  <c r="E102" i="1"/>
  <c r="F102" i="1"/>
  <c r="G102" i="1"/>
  <c r="H103" i="1"/>
  <c r="H104" i="1"/>
  <c r="E105" i="1"/>
  <c r="F105" i="1"/>
  <c r="G105" i="1"/>
  <c r="H106" i="1"/>
  <c r="H105" i="1"/>
  <c r="H107" i="1"/>
  <c r="E108" i="1"/>
  <c r="F108" i="1"/>
  <c r="G108" i="1"/>
  <c r="H109" i="1"/>
  <c r="H110" i="1"/>
  <c r="H112" i="1"/>
  <c r="H113" i="1"/>
  <c r="E115" i="1"/>
  <c r="F115" i="1"/>
  <c r="G115" i="1"/>
  <c r="H116" i="1"/>
  <c r="H115" i="1" s="1"/>
  <c r="H117" i="1"/>
  <c r="E118" i="1"/>
  <c r="F118" i="1"/>
  <c r="G118" i="1"/>
  <c r="H124" i="1"/>
  <c r="H118" i="1" s="1"/>
  <c r="H125" i="1"/>
  <c r="H126" i="1"/>
  <c r="E129" i="1"/>
  <c r="E128" i="1" s="1"/>
  <c r="F129" i="1"/>
  <c r="G129" i="1"/>
  <c r="H130" i="1"/>
  <c r="H129" i="1" s="1"/>
  <c r="H131" i="1"/>
  <c r="E132" i="1"/>
  <c r="F132" i="1"/>
  <c r="G132" i="1"/>
  <c r="H133" i="1"/>
  <c r="H134" i="1"/>
  <c r="H132" i="1"/>
  <c r="E135" i="1"/>
  <c r="F135" i="1"/>
  <c r="G135" i="1"/>
  <c r="H136" i="1"/>
  <c r="H135" i="1" s="1"/>
  <c r="H137" i="1"/>
  <c r="E138" i="1"/>
  <c r="F138" i="1"/>
  <c r="G138" i="1"/>
  <c r="H139" i="1"/>
  <c r="H140" i="1"/>
  <c r="H138" i="1"/>
  <c r="E141" i="1"/>
  <c r="F141" i="1"/>
  <c r="G141" i="1"/>
  <c r="H142" i="1"/>
  <c r="H141" i="1" s="1"/>
  <c r="H143" i="1"/>
  <c r="E144" i="1"/>
  <c r="F144" i="1"/>
  <c r="G144" i="1"/>
  <c r="H145" i="1"/>
  <c r="H146" i="1"/>
  <c r="E153" i="1"/>
  <c r="F153" i="1"/>
  <c r="G153" i="1"/>
  <c r="H154" i="1"/>
  <c r="H155" i="1"/>
  <c r="H153" i="1" s="1"/>
  <c r="E156" i="1"/>
  <c r="E152" i="1" s="1"/>
  <c r="F156" i="1"/>
  <c r="G156" i="1"/>
  <c r="H157" i="1"/>
  <c r="H156" i="1" s="1"/>
  <c r="H158" i="1"/>
  <c r="E159" i="1"/>
  <c r="F159" i="1"/>
  <c r="G159" i="1"/>
  <c r="H160" i="1"/>
  <c r="H161" i="1"/>
  <c r="H159" i="1" s="1"/>
  <c r="H162" i="1"/>
  <c r="H163" i="1"/>
  <c r="E127" i="1" l="1"/>
  <c r="F17" i="1"/>
  <c r="F128" i="1"/>
  <c r="F98" i="1"/>
  <c r="G98" i="1"/>
  <c r="H51" i="1"/>
  <c r="F51" i="1"/>
  <c r="F96" i="1" s="1"/>
  <c r="G51" i="1"/>
  <c r="G96" i="1" s="1"/>
  <c r="H144" i="1"/>
  <c r="H102" i="1"/>
  <c r="E17" i="1"/>
  <c r="E96" i="1" s="1"/>
  <c r="F152" i="1"/>
  <c r="G128" i="1"/>
  <c r="G152" i="1"/>
  <c r="H108" i="1"/>
  <c r="E98" i="1"/>
  <c r="E95" i="1" s="1"/>
  <c r="E51" i="1"/>
  <c r="G17" i="1"/>
  <c r="H17" i="1"/>
  <c r="H96" i="1" s="1"/>
  <c r="H152" i="1"/>
  <c r="H128" i="1"/>
  <c r="H98" i="1"/>
  <c r="F127" i="1" l="1"/>
  <c r="F95" i="1" s="1"/>
  <c r="G127" i="1"/>
  <c r="G95" i="1"/>
  <c r="H127" i="1"/>
  <c r="H95" i="1" s="1"/>
</calcChain>
</file>

<file path=xl/sharedStrings.xml><?xml version="1.0" encoding="utf-8"?>
<sst xmlns="http://schemas.openxmlformats.org/spreadsheetml/2006/main" count="464" uniqueCount="329">
  <si>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</si>
  <si>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</si>
  <si>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</si>
  <si>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</si>
  <si>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</si>
  <si>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</si>
  <si>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</si>
  <si>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</si>
  <si>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</si>
  <si>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</si>
  <si>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</si>
  <si>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</si>
  <si>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</si>
  <si>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</si>
  <si>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</si>
  <si>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</si>
  <si>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</si>
  <si>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</si>
  <si>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</si>
  <si>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</si>
  <si>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</si>
  <si>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</si>
  <si>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</si>
  <si>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</si>
  <si>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</si>
  <si>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</si>
  <si>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</si>
  <si>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</si>
  <si>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</si>
  <si>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</si>
  <si>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</si>
  <si>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</si>
  <si>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</si>
  <si>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</si>
  <si>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</si>
  <si>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</si>
  <si>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</si>
  <si>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</si>
  <si>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</si>
  <si>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</si>
  <si>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</si>
  <si>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</si>
  <si>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</si>
  <si>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</si>
  <si>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</si>
  <si>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</si>
  <si>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</si>
  <si>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</si>
  <si>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</si>
  <si>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</si>
  <si>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</si>
  <si>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</si>
  <si>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</si>
  <si>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</si>
  <si>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</si>
  <si>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</si>
  <si>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</si>
  <si>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</si>
  <si>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</si>
  <si>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</si>
  <si>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</si>
  <si>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</si>
  <si>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</si>
  <si>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</si>
  <si>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</si>
  <si>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</si>
  <si>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</si>
  <si>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</si>
  <si>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</si>
  <si>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</si>
  <si>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</si>
  <si>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</si>
  <si>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</si>
  <si>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</si>
  <si>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</si>
  <si>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</si>
  <si>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</si>
  <si>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</si>
  <si>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</si>
  <si>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</si>
  <si>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</si>
  <si>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</si>
  <si>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</si>
  <si>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</si>
  <si>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</si>
  <si>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</si>
  <si>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</si>
  <si>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</si>
  <si>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</si>
  <si>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</si>
  <si>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</si>
  <si>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</si>
  <si>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</si>
  <si>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</si>
  <si>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</si>
  <si>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</si>
  <si>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</si>
  <si>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</si>
  <si>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</si>
  <si>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</si>
  <si>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</si>
  <si>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</si>
  <si>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</si>
  <si>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</si>
  <si>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</si>
  <si>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</si>
  <si>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</si>
  <si>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</si>
  <si>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</si>
  <si>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</si>
  <si>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</si>
  <si>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</si>
  <si>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</si>
  <si>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</si>
  <si>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</si>
  <si>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</si>
  <si>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</si>
  <si>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</si>
  <si>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</si>
  <si>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</si>
  <si>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</si>
  <si>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</si>
  <si>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</si>
  <si>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</si>
  <si>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</si>
  <si>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</si>
  <si>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</si>
  <si>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</si>
  <si>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</si>
  <si>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</si>
  <si>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</si>
  <si>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</si>
  <si>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</si>
  <si>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</si>
  <si>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</si>
  <si>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</si>
  <si>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</si>
  <si>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</si>
  <si>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</si>
  <si>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</si>
  <si>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</si>
  <si>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</si>
  <si>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</si>
  <si>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</si>
  <si>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</si>
  <si>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</si>
  <si>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</si>
  <si>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</si>
  <si>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</si>
  <si>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</si>
  <si>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</si>
  <si>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</si>
  <si>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</si>
  <si>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</si>
  <si>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</si>
  <si>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</si>
  <si>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</si>
  <si>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</si>
  <si>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</si>
  <si>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</si>
  <si>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</si>
  <si>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</si>
  <si>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</si>
  <si>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</si>
  <si>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</si>
  <si>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</si>
  <si>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</si>
  <si>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</si>
  <si>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</si>
  <si>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</si>
  <si>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</si>
  <si>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</si>
  <si>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</si>
  <si>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</si>
  <si>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</si>
  <si>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</si>
  <si>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</si>
  <si>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</si>
  <si>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</si>
  <si>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</si>
  <si>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</si>
  <si>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</si>
  <si>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</si>
  <si>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</si>
  <si>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</si>
  <si>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</si>
  <si>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</si>
  <si>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</si>
  <si>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</si>
  <si>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</si>
  <si>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</si>
  <si>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</si>
  <si>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</si>
  <si>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</si>
  <si>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</si>
  <si>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</si>
  <si>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</si>
  <si>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</si>
  <si>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</si>
  <si>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</si>
  <si>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</si>
  <si>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</si>
  <si>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</si>
  <si>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</si>
  <si>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</si>
  <si>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</si>
  <si>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</si>
  <si>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</si>
  <si>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</si>
  <si>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</si>
  <si>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01 января 2023 г.</t>
  </si>
  <si>
    <t>18039327</t>
  </si>
  <si>
    <t>областное автономное учреждение социального обслуживания "Хвойнинский дом-интернат для престарелых и инвалидов "Песь"</t>
  </si>
  <si>
    <t>ГОД</t>
  </si>
  <si>
    <t>5</t>
  </si>
  <si>
    <t>01.01.2023</t>
  </si>
  <si>
    <t>3</t>
  </si>
  <si>
    <t>Получатель бюджетных средств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</si>
  <si>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</si>
  <si>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</si>
  <si>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</si>
  <si>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</si>
  <si>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</si>
  <si>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</si>
  <si>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</si>
  <si>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</si>
  <si>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</si>
  <si>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</si>
  <si>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</si>
  <si>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</si>
  <si>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</si>
  <si>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</si>
  <si>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</si>
  <si>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</si>
  <si>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</si>
  <si>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</si>
  <si>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</si>
  <si>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</si>
  <si>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</si>
  <si>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</si>
  <si>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</si>
  <si>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</si>
  <si>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</si>
  <si>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</si>
  <si>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</si>
  <si>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</si>
  <si>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</si>
  <si>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</si>
  <si>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</si>
  <si>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</si>
  <si>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</si>
  <si>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</si>
  <si>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</si>
  <si>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</si>
  <si>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</si>
  <si>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</si>
  <si>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</si>
  <si>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</si>
  <si>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</si>
  <si>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</si>
  <si>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</si>
  <si>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</si>
  <si>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</si>
  <si>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</si>
  <si>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Антонова Анна Олеговна</t>
  </si>
  <si>
    <t>ХвойнДИПрестИнвПесь U314</t>
  </si>
  <si>
    <t>404121EA17C4AD78D06782589F6116BC2E8237F2</t>
  </si>
  <si>
    <t>234011B58D3030C539A3AF287B13AC87</t>
  </si>
  <si>
    <t>Казначейство России</t>
  </si>
  <si>
    <t>Смирнова Светлана Анатольевна</t>
  </si>
  <si>
    <t>6C7B866BBED0F843BB621D399C41214E76E151C7</t>
  </si>
  <si>
    <t>Федеральное казначейство</t>
  </si>
  <si>
    <t>ХвойнДИПрестИнвПесь U314p</t>
  </si>
  <si>
    <t>51FB97CC63CA05CC1D492A5A768B2B462D902754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</si>
  <si>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</si>
  <si>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</si>
  <si>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</si>
  <si>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</si>
  <si>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297</t>
  </si>
  <si>
    <t>Иные выплаты текущего характера организациям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</si>
  <si>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</si>
  <si>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</si>
  <si>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</si>
  <si>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</si>
  <si>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</si>
  <si>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</si>
  <si>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</si>
  <si>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</si>
  <si>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</si>
  <si>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</si>
  <si>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</si>
  <si>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</si>
  <si>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</si>
  <si>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</si>
  <si>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</si>
  <si>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</si>
  <si>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226</t>
  </si>
  <si>
    <t>Прочие работы, услуги</t>
  </si>
  <si>
    <t>227</t>
  </si>
  <si>
    <t>Страхование</t>
  </si>
  <si>
    <t>Заработная плата</t>
  </si>
  <si>
    <t>211</t>
  </si>
  <si>
    <t>Прочие несоциальные выплаты персоналу в денежной форме</t>
  </si>
  <si>
    <t>212</t>
  </si>
  <si>
    <t>213</t>
  </si>
  <si>
    <t>Начисления на выплаты по оплате труда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</si>
  <si>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</si>
  <si>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</si>
  <si>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</si>
  <si>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</si>
  <si>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</si>
  <si>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</si>
  <si>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199</t>
  </si>
  <si>
    <t>Прочие неденежные безвозмездные поступления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</si>
  <si>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</si>
  <si>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182</t>
  </si>
  <si>
    <t>Доходы от выбытия активов</t>
  </si>
  <si>
    <t>172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</si>
  <si>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</si>
  <si>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</si>
  <si>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Доходы от оказания платных услуг (работ)</t>
  </si>
  <si>
    <t>131</t>
  </si>
  <si>
    <t>134</t>
  </si>
  <si>
    <t>Доходы от компенсации затрат</t>
  </si>
  <si>
    <t>Смирнова С.А.</t>
  </si>
  <si>
    <t>Антонова А.О.</t>
  </si>
  <si>
    <t>главный бухгалтер</t>
  </si>
  <si>
    <t>"23"   января  2023  г.</t>
  </si>
  <si>
    <t>министерство труда и социальной защиты населения Новгородской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</si>
</sst>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0" fontId="30" fillId="0" borderId="45" xfId="0" applyFont="1" applyBorder="1" applyAlignment="1">
      <alignment horizontal="right"/>
    </xf>
    <xf numFmtId="0" fontId="30" fillId="0" borderId="39" xfId="0" applyFont="1" applyBorder="1" applyAlignment="1">
      <alignment horizontal="right"/>
    </xf>
    <xf numFmtId="49" fontId="32" fillId="0" borderId="39" xfId="0" applyNumberFormat="1" applyFont="1" applyBorder="1" applyAlignment="1">
      <alignment horizontal="left" indent="1"/>
    </xf>
    <xf numFmtId="49" fontId="32" fillId="0" borderId="40" xfId="0" applyNumberFormat="1" applyFont="1" applyBorder="1" applyAlignment="1">
      <alignment horizontal="left" indent="1"/>
    </xf>
    <xf numFmtId="0" fontId="30" fillId="0" borderId="46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4" fontId="32" fillId="0" borderId="0" xfId="0" applyNumberFormat="1" applyFont="1" applyBorder="1" applyAlignment="1">
      <alignment horizontal="left" indent="1"/>
    </xf>
    <xf numFmtId="14" fontId="32" fillId="0" borderId="41" xfId="0" applyNumberFormat="1" applyFont="1" applyBorder="1" applyAlignment="1">
      <alignment horizontal="left" indent="1"/>
    </xf>
    <xf numFmtId="49" fontId="32" fillId="0" borderId="0" xfId="0" applyNumberFormat="1" applyFont="1" applyBorder="1" applyAlignment="1">
      <alignment horizontal="left" indent="1"/>
    </xf>
    <xf numFmtId="49" fontId="32" fillId="0" borderId="41" xfId="0" applyNumberFormat="1" applyFont="1" applyBorder="1" applyAlignment="1">
      <alignment horizontal="left" indent="1"/>
    </xf>
    <xf numFmtId="0" fontId="30" fillId="0" borderId="47" xfId="0" applyFont="1" applyBorder="1" applyAlignment="1">
      <alignment horizontal="right"/>
    </xf>
    <xf numFmtId="0" fontId="30" fillId="0" borderId="48" xfId="0" applyFont="1" applyBorder="1" applyAlignment="1">
      <alignment horizontal="right"/>
    </xf>
    <xf numFmtId="49" fontId="32" fillId="0" borderId="48" xfId="0" applyNumberFormat="1" applyFont="1" applyBorder="1" applyAlignment="1">
      <alignment horizontal="left" wrapText="1" indent="1"/>
    </xf>
    <xf numFmtId="49" fontId="32" fillId="0" borderId="49" xfId="0" applyNumberFormat="1" applyFont="1" applyBorder="1" applyAlignment="1">
      <alignment horizontal="left" wrapText="1" indent="1"/>
    </xf>
    <xf numFmtId="0" fontId="31" fillId="0" borderId="39" xfId="0" applyFont="1" applyBorder="1" applyAlignment="1">
      <alignment horizontal="center"/>
    </xf>
    <xf numFmtId="49" fontId="31" fillId="0" borderId="39" xfId="0" applyNumberFormat="1" applyFont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177</xdr:row>
      <xdr:rowOff>57150</xdr:rowOff>
    </xdr:from>
    <xdr:to>
      <xdr:col>4</xdr:col>
      <xdr:colOff>1038225</xdr:colOff>
      <xdr:row>177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30270450"/>
          <a:ext cx="5524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99"/>
  <sheetViews>
    <sheetView tabSelected="1" workbookViewId="0">
      <selection activeCell="G9" sqref="G9"/>
    </sheetView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3" t="s">
        <v>0</v>
      </c>
      <c r="C2" s="174"/>
      <c r="D2" s="174"/>
      <c r="E2" s="174"/>
      <c r="F2" s="174"/>
      <c r="G2" s="175"/>
      <c r="H2" s="40" t="s">
        <v>1</v>
      </c>
      <c r="I2" s="6" t="s">
        <v>217</v>
      </c>
      <c r="J2" s="3" t="s">
        <v>133</v>
      </c>
    </row>
    <row r="3" spans="2:10" x14ac:dyDescent="0.2">
      <c r="B3" s="2"/>
      <c r="C3" s="2"/>
      <c r="D3" s="2"/>
      <c r="E3" s="2"/>
      <c r="F3" s="2"/>
      <c r="G3" s="7" t="s">
        <v>104</v>
      </c>
      <c r="H3" s="41" t="s">
        <v>2</v>
      </c>
      <c r="I3" s="6" t="s">
        <v>214</v>
      </c>
      <c r="J3" s="3" t="s">
        <v>132</v>
      </c>
    </row>
    <row r="4" spans="2:10" x14ac:dyDescent="0.2">
      <c r="B4" s="4"/>
      <c r="C4" s="3" t="s">
        <v>109</v>
      </c>
      <c r="D4" s="179" t="s">
        <v>210</v>
      </c>
      <c r="E4" s="179"/>
      <c r="F4" s="3"/>
      <c r="G4" s="7" t="s">
        <v>105</v>
      </c>
      <c r="H4" s="37">
        <v>44927</v>
      </c>
      <c r="I4" s="6" t="s">
        <v>218</v>
      </c>
      <c r="J4" s="3" t="s">
        <v>134</v>
      </c>
    </row>
    <row r="5" spans="2:10" ht="38.25" customHeight="1" x14ac:dyDescent="0.2">
      <c r="B5" s="5" t="s">
        <v>110</v>
      </c>
      <c r="C5" s="181" t="s">
        <v>212</v>
      </c>
      <c r="D5" s="181"/>
      <c r="E5" s="181"/>
      <c r="F5" s="181"/>
      <c r="G5" s="7" t="s">
        <v>106</v>
      </c>
      <c r="H5" s="36" t="s">
        <v>211</v>
      </c>
      <c r="I5" s="6" t="s">
        <v>215</v>
      </c>
      <c r="J5" s="3" t="s">
        <v>135</v>
      </c>
    </row>
    <row r="6" spans="2:10" ht="29.25" customHeight="1" x14ac:dyDescent="0.2">
      <c r="B6" s="5" t="s">
        <v>111</v>
      </c>
      <c r="C6" s="182"/>
      <c r="D6" s="182"/>
      <c r="E6" s="182"/>
      <c r="F6" s="182"/>
      <c r="G6" s="7" t="s">
        <v>124</v>
      </c>
      <c r="H6" s="151"/>
      <c r="I6" s="6"/>
      <c r="J6" s="3" t="s">
        <v>136</v>
      </c>
    </row>
    <row r="7" spans="2:10" ht="45" customHeight="1" x14ac:dyDescent="0.2">
      <c r="B7" s="5" t="s">
        <v>112</v>
      </c>
      <c r="C7" s="182" t="s">
        <v>328</v>
      </c>
      <c r="D7" s="182"/>
      <c r="E7" s="182"/>
      <c r="F7" s="182"/>
      <c r="G7" s="7" t="s">
        <v>125</v>
      </c>
      <c r="H7" s="35"/>
      <c r="I7" s="6" t="s">
        <v>216</v>
      </c>
      <c r="J7" s="3" t="s">
        <v>137</v>
      </c>
    </row>
    <row r="8" spans="2:10" x14ac:dyDescent="0.2">
      <c r="C8" s="180"/>
      <c r="D8" s="180"/>
      <c r="E8" s="180"/>
      <c r="F8" s="180"/>
      <c r="G8" s="7" t="s">
        <v>106</v>
      </c>
      <c r="H8" s="36"/>
      <c r="I8" s="6"/>
      <c r="J8" s="3" t="s">
        <v>138</v>
      </c>
    </row>
    <row r="9" spans="2:10" ht="28.5" customHeight="1" x14ac:dyDescent="0.2">
      <c r="B9" s="5" t="s">
        <v>113</v>
      </c>
      <c r="C9" s="181"/>
      <c r="D9" s="181"/>
      <c r="E9" s="181"/>
      <c r="F9" s="181"/>
      <c r="G9" s="7" t="s">
        <v>124</v>
      </c>
      <c r="H9" s="36"/>
      <c r="I9" s="6"/>
      <c r="J9" s="3" t="s">
        <v>139</v>
      </c>
    </row>
    <row r="10" spans="2:10" x14ac:dyDescent="0.2">
      <c r="B10" s="8" t="s">
        <v>3</v>
      </c>
      <c r="C10"/>
      <c r="D10" s="6"/>
      <c r="E10" s="9"/>
      <c r="F10" s="9"/>
      <c r="G10" s="7" t="s">
        <v>107</v>
      </c>
      <c r="H10" s="152"/>
      <c r="I10" s="6" t="s">
        <v>213</v>
      </c>
      <c r="J10" s="3" t="s">
        <v>140</v>
      </c>
    </row>
    <row r="11" spans="2:10" ht="15.75" thickBot="1" x14ac:dyDescent="0.25">
      <c r="B11" s="4" t="s">
        <v>202</v>
      </c>
      <c r="C11"/>
      <c r="D11" s="6"/>
      <c r="E11" s="9"/>
      <c r="F11" s="9"/>
      <c r="G11" s="7" t="s">
        <v>108</v>
      </c>
      <c r="H11" s="10">
        <v>383</v>
      </c>
      <c r="I11" s="6"/>
      <c r="J11" s="3" t="s">
        <v>141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142</v>
      </c>
    </row>
    <row r="13" spans="2:10" s="3" customFormat="1" ht="12" customHeight="1" x14ac:dyDescent="0.2">
      <c r="B13" s="53"/>
      <c r="C13" s="54" t="s">
        <v>4</v>
      </c>
      <c r="D13" s="176" t="s">
        <v>5</v>
      </c>
      <c r="E13" s="55" t="s">
        <v>6</v>
      </c>
      <c r="F13" s="55" t="s">
        <v>126</v>
      </c>
      <c r="G13" s="56" t="s">
        <v>129</v>
      </c>
      <c r="H13" s="57"/>
      <c r="I13" s="6"/>
      <c r="J13" s="3" t="s">
        <v>143</v>
      </c>
    </row>
    <row r="14" spans="2:10" s="3" customFormat="1" ht="12" customHeight="1" x14ac:dyDescent="0.2">
      <c r="B14" s="58" t="s">
        <v>7</v>
      </c>
      <c r="C14" s="59" t="s">
        <v>8</v>
      </c>
      <c r="D14" s="177"/>
      <c r="E14" s="60" t="s">
        <v>9</v>
      </c>
      <c r="F14" s="60" t="s">
        <v>127</v>
      </c>
      <c r="G14" s="61" t="s">
        <v>130</v>
      </c>
      <c r="H14" s="62" t="s">
        <v>10</v>
      </c>
      <c r="I14" s="6"/>
      <c r="J14" s="3" t="s">
        <v>144</v>
      </c>
    </row>
    <row r="15" spans="2:10" s="3" customFormat="1" ht="12" customHeight="1" x14ac:dyDescent="0.2">
      <c r="B15" s="63"/>
      <c r="C15" s="59" t="s">
        <v>11</v>
      </c>
      <c r="D15" s="178"/>
      <c r="E15" s="64" t="s">
        <v>12</v>
      </c>
      <c r="F15" s="60" t="s">
        <v>128</v>
      </c>
      <c r="G15" s="61" t="s">
        <v>131</v>
      </c>
      <c r="H15" s="62"/>
      <c r="I15" s="6"/>
      <c r="J15" s="3" t="s">
        <v>145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146</v>
      </c>
    </row>
    <row r="17" spans="2:10" s="3" customFormat="1" ht="24" x14ac:dyDescent="0.2">
      <c r="B17" s="69" t="s">
        <v>235</v>
      </c>
      <c r="C17" s="70" t="s">
        <v>15</v>
      </c>
      <c r="D17" s="71" t="s">
        <v>16</v>
      </c>
      <c r="E17" s="72">
        <f>E18+E21+E25+E28+E31+E34+E42+E45</f>
        <v>14200</v>
      </c>
      <c r="F17" s="72">
        <f>F18+F21+F25+F28+F31+F34+F42+F45</f>
        <v>17032951.989999998</v>
      </c>
      <c r="G17" s="72">
        <f>G18+G21+G25+G28+G31+G34+G42+G45</f>
        <v>8569093.8599999994</v>
      </c>
      <c r="H17" s="73">
        <f>H18+H21+H25+H28+H31+H34+H42+H45</f>
        <v>25616245.850000001</v>
      </c>
    </row>
    <row r="18" spans="2:10" s="3" customFormat="1" ht="24" x14ac:dyDescent="0.2">
      <c r="B18" s="74" t="s">
        <v>234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236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17032951.989999998</v>
      </c>
      <c r="G21" s="77">
        <f>SUM(G22:G24)</f>
        <v>8225138.71</v>
      </c>
      <c r="H21" s="78">
        <f>SUM(H22:H24)</f>
        <v>25258090.699999999</v>
      </c>
    </row>
    <row r="22" spans="2:10" s="3" customFormat="1" ht="11.25" x14ac:dyDescent="0.2">
      <c r="B22" s="150" t="s">
        <v>320</v>
      </c>
      <c r="C22" s="79" t="s">
        <v>19</v>
      </c>
      <c r="D22" s="148" t="s">
        <v>321</v>
      </c>
      <c r="E22" s="50"/>
      <c r="F22" s="50">
        <v>17032951.989999998</v>
      </c>
      <c r="G22" s="50">
        <v>8221638.71</v>
      </c>
      <c r="H22" s="82">
        <f>SUM(E22:G22)</f>
        <v>25254590.699999999</v>
      </c>
    </row>
    <row r="23" spans="2:10" s="3" customFormat="1" ht="11.25" x14ac:dyDescent="0.2">
      <c r="B23" s="150" t="s">
        <v>323</v>
      </c>
      <c r="C23" s="79" t="s">
        <v>19</v>
      </c>
      <c r="D23" s="148" t="s">
        <v>322</v>
      </c>
      <c r="E23" s="50"/>
      <c r="F23" s="50"/>
      <c r="G23" s="50">
        <v>3500</v>
      </c>
      <c r="H23" s="82">
        <f>SUM(E23:G23)</f>
        <v>3500</v>
      </c>
    </row>
    <row r="24" spans="2:10" s="3" customFormat="1" ht="11.25" hidden="1" x14ac:dyDescent="0.2">
      <c r="B24" s="83"/>
      <c r="C24" s="79"/>
      <c r="D24" s="80"/>
      <c r="E24" s="48"/>
      <c r="F24" s="84"/>
      <c r="G24" s="84"/>
      <c r="H24" s="82"/>
    </row>
    <row r="25" spans="2:10" s="3" customFormat="1" ht="24" x14ac:dyDescent="0.2">
      <c r="B25" s="74" t="s">
        <v>237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 x14ac:dyDescent="0.2">
      <c r="B26" s="161"/>
      <c r="C26" s="162"/>
      <c r="D26" s="163"/>
      <c r="E26" s="165"/>
      <c r="F26" s="165"/>
      <c r="G26" s="160"/>
      <c r="H26" s="164">
        <f>SUM(E26:G26)</f>
        <v>0</v>
      </c>
      <c r="I26" s="159"/>
      <c r="J26" s="159"/>
    </row>
    <row r="27" spans="2:10" s="3" customFormat="1" ht="11.25" hidden="1" x14ac:dyDescent="0.2">
      <c r="B27" s="83"/>
      <c r="C27" s="79"/>
      <c r="D27" s="80"/>
      <c r="E27" s="48"/>
      <c r="F27" s="48"/>
      <c r="G27" s="81"/>
      <c r="H27" s="82"/>
    </row>
    <row r="28" spans="2:10" s="3" customFormat="1" ht="24" x14ac:dyDescent="0.2">
      <c r="B28" s="74" t="s">
        <v>238</v>
      </c>
      <c r="C28" s="75" t="s">
        <v>23</v>
      </c>
      <c r="D28" s="76" t="s">
        <v>24</v>
      </c>
      <c r="E28" s="77">
        <f>SUM(E29:E30)</f>
        <v>14200</v>
      </c>
      <c r="F28" s="77">
        <f>SUM(F29:F30)</f>
        <v>0</v>
      </c>
      <c r="G28" s="77">
        <f>SUM(G29:G30)</f>
        <v>0</v>
      </c>
      <c r="H28" s="78">
        <f>SUM(H29:H30)</f>
        <v>14200</v>
      </c>
    </row>
    <row r="29" spans="2:10" s="3" customFormat="1" ht="22.5" x14ac:dyDescent="0.2">
      <c r="B29" s="150" t="s">
        <v>319</v>
      </c>
      <c r="C29" s="79" t="s">
        <v>23</v>
      </c>
      <c r="D29" s="148" t="s">
        <v>318</v>
      </c>
      <c r="E29" s="50">
        <v>14200</v>
      </c>
      <c r="F29" s="48"/>
      <c r="G29" s="50"/>
      <c r="H29" s="82">
        <f>SUM(E29:G29)</f>
        <v>14200</v>
      </c>
    </row>
    <row r="30" spans="2:10" s="3" customFormat="1" ht="11.25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24" x14ac:dyDescent="0.2">
      <c r="B31" s="74" t="s">
        <v>260</v>
      </c>
      <c r="C31" s="75" t="s">
        <v>171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 x14ac:dyDescent="0.2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10" s="3" customFormat="1" ht="11.25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24" x14ac:dyDescent="0.2">
      <c r="B34" s="74" t="s">
        <v>239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-18588.080000000002</v>
      </c>
      <c r="H34" s="78">
        <f>SUM(H35:H36)</f>
        <v>-18588.080000000002</v>
      </c>
    </row>
    <row r="35" spans="2:10" s="3" customFormat="1" ht="11.25" x14ac:dyDescent="0.2">
      <c r="B35" s="150" t="s">
        <v>316</v>
      </c>
      <c r="C35" s="79" t="s">
        <v>25</v>
      </c>
      <c r="D35" s="148" t="s">
        <v>317</v>
      </c>
      <c r="E35" s="50"/>
      <c r="F35" s="49"/>
      <c r="G35" s="49">
        <v>-18588.080000000002</v>
      </c>
      <c r="H35" s="82">
        <f>SUM(E35:G35)</f>
        <v>-18588.080000000002</v>
      </c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167</v>
      </c>
    </row>
    <row r="38" spans="2:10" s="3" customFormat="1" ht="12.2" customHeight="1" x14ac:dyDescent="0.2">
      <c r="B38" s="53"/>
      <c r="C38" s="54" t="s">
        <v>4</v>
      </c>
      <c r="D38" s="176" t="s">
        <v>5</v>
      </c>
      <c r="E38" s="55" t="s">
        <v>6</v>
      </c>
      <c r="F38" s="55" t="s">
        <v>126</v>
      </c>
      <c r="G38" s="56" t="s">
        <v>129</v>
      </c>
      <c r="H38" s="91"/>
      <c r="J38" s="46" t="s">
        <v>168</v>
      </c>
    </row>
    <row r="39" spans="2:10" s="3" customFormat="1" ht="12.2" customHeight="1" x14ac:dyDescent="0.2">
      <c r="B39" s="58" t="s">
        <v>7</v>
      </c>
      <c r="C39" s="59" t="s">
        <v>8</v>
      </c>
      <c r="D39" s="177"/>
      <c r="E39" s="60" t="s">
        <v>9</v>
      </c>
      <c r="F39" s="60" t="s">
        <v>127</v>
      </c>
      <c r="G39" s="61" t="s">
        <v>130</v>
      </c>
      <c r="H39" s="92" t="s">
        <v>10</v>
      </c>
      <c r="J39" s="47" t="s">
        <v>169</v>
      </c>
    </row>
    <row r="40" spans="2:10" s="3" customFormat="1" ht="12.2" customHeight="1" x14ac:dyDescent="0.2">
      <c r="B40" s="63"/>
      <c r="C40" s="59" t="s">
        <v>11</v>
      </c>
      <c r="D40" s="178"/>
      <c r="E40" s="64" t="s">
        <v>12</v>
      </c>
      <c r="F40" s="60" t="s">
        <v>128</v>
      </c>
      <c r="G40" s="61" t="s">
        <v>131</v>
      </c>
      <c r="H40" s="92"/>
      <c r="J40" s="47" t="s">
        <v>170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4" x14ac:dyDescent="0.2">
      <c r="B42" s="93" t="s">
        <v>240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12268.98</v>
      </c>
      <c r="H42" s="95">
        <f>SUM(H43:H44)</f>
        <v>12268.98</v>
      </c>
    </row>
    <row r="43" spans="2:10" s="3" customFormat="1" ht="45" x14ac:dyDescent="0.2">
      <c r="B43" s="96" t="s">
        <v>314</v>
      </c>
      <c r="C43" s="97" t="s">
        <v>16</v>
      </c>
      <c r="D43" s="149" t="s">
        <v>315</v>
      </c>
      <c r="E43" s="39"/>
      <c r="F43" s="39"/>
      <c r="G43" s="39">
        <v>12268.98</v>
      </c>
      <c r="H43" s="100">
        <f>SUM(E43:G43)</f>
        <v>12268.98</v>
      </c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36" x14ac:dyDescent="0.2">
      <c r="B45" s="74" t="s">
        <v>241</v>
      </c>
      <c r="C45" s="75" t="s">
        <v>172</v>
      </c>
      <c r="D45" s="76" t="s">
        <v>33</v>
      </c>
      <c r="E45" s="103">
        <f>SUM(E46:E50)</f>
        <v>0</v>
      </c>
      <c r="F45" s="103">
        <f>SUM(F46:F50)</f>
        <v>0</v>
      </c>
      <c r="G45" s="103">
        <f>SUM(G46:G50)</f>
        <v>350274.25</v>
      </c>
      <c r="H45" s="104">
        <f>SUM(H46:H50)</f>
        <v>350274.25</v>
      </c>
    </row>
    <row r="46" spans="2:10" s="3" customFormat="1" ht="33.75" x14ac:dyDescent="0.2">
      <c r="B46" s="96" t="s">
        <v>306</v>
      </c>
      <c r="C46" s="97" t="s">
        <v>172</v>
      </c>
      <c r="D46" s="149" t="s">
        <v>307</v>
      </c>
      <c r="E46" s="39"/>
      <c r="F46" s="39"/>
      <c r="G46" s="39">
        <v>167643.04</v>
      </c>
      <c r="H46" s="100">
        <f>SUM(E46:G46)</f>
        <v>167643.04</v>
      </c>
    </row>
    <row r="47" spans="2:10" s="3" customFormat="1" ht="33.75" x14ac:dyDescent="0.2">
      <c r="B47" s="96" t="s">
        <v>309</v>
      </c>
      <c r="C47" s="97" t="s">
        <v>172</v>
      </c>
      <c r="D47" s="149" t="s">
        <v>308</v>
      </c>
      <c r="E47" s="39"/>
      <c r="F47" s="39"/>
      <c r="G47" s="39">
        <v>103107.98</v>
      </c>
      <c r="H47" s="100">
        <f>SUM(E47:G47)</f>
        <v>103107.98</v>
      </c>
    </row>
    <row r="48" spans="2:10" s="3" customFormat="1" ht="33.75" x14ac:dyDescent="0.2">
      <c r="B48" s="96" t="s">
        <v>311</v>
      </c>
      <c r="C48" s="97" t="s">
        <v>172</v>
      </c>
      <c r="D48" s="149" t="s">
        <v>310</v>
      </c>
      <c r="E48" s="39"/>
      <c r="F48" s="39"/>
      <c r="G48" s="39">
        <v>72240</v>
      </c>
      <c r="H48" s="100">
        <f>SUM(E48:G48)</f>
        <v>72240</v>
      </c>
    </row>
    <row r="49" spans="2:8" s="3" customFormat="1" ht="11.25" x14ac:dyDescent="0.2">
      <c r="B49" s="96" t="s">
        <v>313</v>
      </c>
      <c r="C49" s="97" t="s">
        <v>172</v>
      </c>
      <c r="D49" s="149" t="s">
        <v>312</v>
      </c>
      <c r="E49" s="39"/>
      <c r="F49" s="39"/>
      <c r="G49" s="39">
        <v>7283.23</v>
      </c>
      <c r="H49" s="100">
        <f>SUM(E49:G49)</f>
        <v>7283.23</v>
      </c>
    </row>
    <row r="50" spans="2:8" s="3" customFormat="1" ht="11.25" hidden="1" x14ac:dyDescent="0.2">
      <c r="B50" s="101"/>
      <c r="C50" s="97"/>
      <c r="D50" s="98"/>
      <c r="E50" s="102"/>
      <c r="F50" s="99"/>
      <c r="G50" s="99"/>
      <c r="H50" s="100"/>
    </row>
    <row r="51" spans="2:8" s="3" customFormat="1" ht="24" x14ac:dyDescent="0.2">
      <c r="B51" s="105" t="s">
        <v>242</v>
      </c>
      <c r="C51" s="75" t="s">
        <v>24</v>
      </c>
      <c r="D51" s="76" t="s">
        <v>29</v>
      </c>
      <c r="E51" s="106">
        <f>E52+E57+E66+E69+E72+E75+E78+E82+E90</f>
        <v>14200</v>
      </c>
      <c r="F51" s="106">
        <f>F52+F57+F66+F69+F72+F75+F78+F82+F90</f>
        <v>16987001.640000001</v>
      </c>
      <c r="G51" s="106">
        <f>G52+G57+G66+G69+G72+G75+G78+G82+G90</f>
        <v>7617438.75</v>
      </c>
      <c r="H51" s="107">
        <f>H52+H57+H66+H69+H72+H75+H78+H82+H90</f>
        <v>24618640.390000001</v>
      </c>
    </row>
    <row r="52" spans="2:8" s="3" customFormat="1" ht="24" x14ac:dyDescent="0.2">
      <c r="B52" s="74" t="s">
        <v>232</v>
      </c>
      <c r="C52" s="75" t="s">
        <v>30</v>
      </c>
      <c r="D52" s="76" t="s">
        <v>31</v>
      </c>
      <c r="E52" s="103">
        <f>SUM(E53:E56)</f>
        <v>0</v>
      </c>
      <c r="F52" s="103">
        <f>SUM(F53:F56)</f>
        <v>11279063.92</v>
      </c>
      <c r="G52" s="103">
        <f>SUM(G53:G56)</f>
        <v>2806940.78</v>
      </c>
      <c r="H52" s="104">
        <f>SUM(H53:H56)</f>
        <v>14086004.699999999</v>
      </c>
    </row>
    <row r="53" spans="2:8" s="3" customFormat="1" ht="11.25" x14ac:dyDescent="0.2">
      <c r="B53" s="96" t="s">
        <v>300</v>
      </c>
      <c r="C53" s="97" t="s">
        <v>30</v>
      </c>
      <c r="D53" s="149" t="s">
        <v>301</v>
      </c>
      <c r="E53" s="33"/>
      <c r="F53" s="33">
        <v>8661876.0899999999</v>
      </c>
      <c r="G53" s="33">
        <v>2169710.17</v>
      </c>
      <c r="H53" s="100">
        <f>SUM(E53:G53)</f>
        <v>10831586.26</v>
      </c>
    </row>
    <row r="54" spans="2:8" s="3" customFormat="1" ht="11.25" x14ac:dyDescent="0.2">
      <c r="B54" s="96" t="s">
        <v>302</v>
      </c>
      <c r="C54" s="97" t="s">
        <v>30</v>
      </c>
      <c r="D54" s="149" t="s">
        <v>303</v>
      </c>
      <c r="E54" s="33"/>
      <c r="F54" s="33"/>
      <c r="G54" s="33">
        <v>8750</v>
      </c>
      <c r="H54" s="100">
        <f>SUM(E54:G54)</f>
        <v>8750</v>
      </c>
    </row>
    <row r="55" spans="2:8" s="3" customFormat="1" ht="11.25" x14ac:dyDescent="0.2">
      <c r="B55" s="96" t="s">
        <v>305</v>
      </c>
      <c r="C55" s="97" t="s">
        <v>30</v>
      </c>
      <c r="D55" s="149" t="s">
        <v>304</v>
      </c>
      <c r="E55" s="33"/>
      <c r="F55" s="33">
        <v>2617187.83</v>
      </c>
      <c r="G55" s="33">
        <v>628480.61</v>
      </c>
      <c r="H55" s="100">
        <f>SUM(E55:G55)</f>
        <v>3245668.44</v>
      </c>
    </row>
    <row r="56" spans="2:8" s="3" customFormat="1" ht="12.2" hidden="1" customHeight="1" x14ac:dyDescent="0.2">
      <c r="B56" s="101"/>
      <c r="C56" s="97"/>
      <c r="D56" s="98"/>
      <c r="E56" s="102"/>
      <c r="F56" s="102"/>
      <c r="G56" s="102"/>
      <c r="H56" s="100"/>
    </row>
    <row r="57" spans="2:8" s="3" customFormat="1" ht="24" x14ac:dyDescent="0.2">
      <c r="B57" s="74" t="s">
        <v>233</v>
      </c>
      <c r="C57" s="75" t="s">
        <v>26</v>
      </c>
      <c r="D57" s="76" t="s">
        <v>32</v>
      </c>
      <c r="E57" s="103">
        <f>SUM(E58:E65)</f>
        <v>14200</v>
      </c>
      <c r="F57" s="103">
        <f>SUM(F58:F65)</f>
        <v>3623455.94</v>
      </c>
      <c r="G57" s="103">
        <f>SUM(G58:G65)</f>
        <v>1177642.8400000001</v>
      </c>
      <c r="H57" s="104">
        <f>SUM(H58:H65)</f>
        <v>4815298.78</v>
      </c>
    </row>
    <row r="58" spans="2:8" s="3" customFormat="1" ht="11.25" x14ac:dyDescent="0.2">
      <c r="B58" s="96" t="s">
        <v>286</v>
      </c>
      <c r="C58" s="97" t="s">
        <v>26</v>
      </c>
      <c r="D58" s="149" t="s">
        <v>287</v>
      </c>
      <c r="E58" s="33"/>
      <c r="F58" s="33"/>
      <c r="G58" s="33">
        <v>176449.15</v>
      </c>
      <c r="H58" s="100">
        <f t="shared" ref="H58:H64" si="0">SUM(E58:G58)</f>
        <v>176449.15</v>
      </c>
    </row>
    <row r="59" spans="2:8" s="3" customFormat="1" ht="11.25" x14ac:dyDescent="0.2">
      <c r="B59" s="96" t="s">
        <v>288</v>
      </c>
      <c r="C59" s="97" t="s">
        <v>26</v>
      </c>
      <c r="D59" s="149" t="s">
        <v>289</v>
      </c>
      <c r="E59" s="33"/>
      <c r="F59" s="33"/>
      <c r="G59" s="33">
        <v>15500</v>
      </c>
      <c r="H59" s="100">
        <f t="shared" si="0"/>
        <v>15500</v>
      </c>
    </row>
    <row r="60" spans="2:8" s="3" customFormat="1" ht="11.25" x14ac:dyDescent="0.2">
      <c r="B60" s="96" t="s">
        <v>290</v>
      </c>
      <c r="C60" s="97" t="s">
        <v>26</v>
      </c>
      <c r="D60" s="149" t="s">
        <v>291</v>
      </c>
      <c r="E60" s="33"/>
      <c r="F60" s="33">
        <v>3370055.94</v>
      </c>
      <c r="G60" s="33">
        <v>117355.82</v>
      </c>
      <c r="H60" s="100">
        <f t="shared" si="0"/>
        <v>3487411.76</v>
      </c>
    </row>
    <row r="61" spans="2:8" s="3" customFormat="1" ht="22.5" x14ac:dyDescent="0.2">
      <c r="B61" s="96" t="s">
        <v>292</v>
      </c>
      <c r="C61" s="97" t="s">
        <v>26</v>
      </c>
      <c r="D61" s="149" t="s">
        <v>293</v>
      </c>
      <c r="E61" s="33"/>
      <c r="F61" s="33"/>
      <c r="G61" s="33">
        <v>19552.21</v>
      </c>
      <c r="H61" s="100">
        <f t="shared" si="0"/>
        <v>19552.21</v>
      </c>
    </row>
    <row r="62" spans="2:8" s="3" customFormat="1" ht="11.25" x14ac:dyDescent="0.2">
      <c r="B62" s="96" t="s">
        <v>294</v>
      </c>
      <c r="C62" s="97" t="s">
        <v>26</v>
      </c>
      <c r="D62" s="149" t="s">
        <v>295</v>
      </c>
      <c r="E62" s="33"/>
      <c r="F62" s="33"/>
      <c r="G62" s="33">
        <v>332805.06</v>
      </c>
      <c r="H62" s="100">
        <f t="shared" si="0"/>
        <v>332805.06</v>
      </c>
    </row>
    <row r="63" spans="2:8" s="3" customFormat="1" ht="11.25" x14ac:dyDescent="0.2">
      <c r="B63" s="96" t="s">
        <v>297</v>
      </c>
      <c r="C63" s="97" t="s">
        <v>26</v>
      </c>
      <c r="D63" s="149" t="s">
        <v>296</v>
      </c>
      <c r="E63" s="33">
        <v>14200</v>
      </c>
      <c r="F63" s="33">
        <v>253400</v>
      </c>
      <c r="G63" s="33">
        <v>506870.52</v>
      </c>
      <c r="H63" s="100">
        <f t="shared" si="0"/>
        <v>774470.52</v>
      </c>
    </row>
    <row r="64" spans="2:8" s="3" customFormat="1" ht="11.25" x14ac:dyDescent="0.2">
      <c r="B64" s="96" t="s">
        <v>299</v>
      </c>
      <c r="C64" s="97" t="s">
        <v>26</v>
      </c>
      <c r="D64" s="149" t="s">
        <v>298</v>
      </c>
      <c r="E64" s="33"/>
      <c r="F64" s="33"/>
      <c r="G64" s="33">
        <v>9110.08</v>
      </c>
      <c r="H64" s="100">
        <f t="shared" si="0"/>
        <v>9110.08</v>
      </c>
    </row>
    <row r="65" spans="2:10" s="3" customFormat="1" ht="12.2" hidden="1" customHeight="1" x14ac:dyDescent="0.2">
      <c r="B65" s="101"/>
      <c r="C65" s="97"/>
      <c r="D65" s="98"/>
      <c r="E65" s="102"/>
      <c r="F65" s="102"/>
      <c r="G65" s="102"/>
      <c r="H65" s="100"/>
    </row>
    <row r="66" spans="2:10" s="3" customFormat="1" ht="24" x14ac:dyDescent="0.2">
      <c r="B66" s="74" t="s">
        <v>243</v>
      </c>
      <c r="C66" s="75" t="s">
        <v>33</v>
      </c>
      <c r="D66" s="76" t="s">
        <v>34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 x14ac:dyDescent="0.2">
      <c r="B67" s="154"/>
      <c r="C67" s="155"/>
      <c r="D67" s="156"/>
      <c r="E67" s="160"/>
      <c r="F67" s="157"/>
      <c r="G67" s="157"/>
      <c r="H67" s="158">
        <f>SUM(E67:G67)</f>
        <v>0</v>
      </c>
      <c r="I67" s="159"/>
      <c r="J67" s="159"/>
    </row>
    <row r="68" spans="2:10" s="3" customFormat="1" ht="11.25" hidden="1" x14ac:dyDescent="0.2">
      <c r="B68" s="101"/>
      <c r="C68" s="97"/>
      <c r="D68" s="98"/>
      <c r="E68" s="99"/>
      <c r="F68" s="99"/>
      <c r="G68" s="99"/>
      <c r="H68" s="100"/>
    </row>
    <row r="69" spans="2:10" s="3" customFormat="1" ht="24" x14ac:dyDescent="0.2">
      <c r="B69" s="74" t="s">
        <v>244</v>
      </c>
      <c r="C69" s="75" t="s">
        <v>31</v>
      </c>
      <c r="D69" s="76" t="s">
        <v>35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4">
        <f>SUM(H70:H71)</f>
        <v>0</v>
      </c>
    </row>
    <row r="70" spans="2:10" s="3" customFormat="1" ht="11.25" x14ac:dyDescent="0.2">
      <c r="B70" s="154"/>
      <c r="C70" s="155"/>
      <c r="D70" s="156"/>
      <c r="E70" s="157"/>
      <c r="F70" s="157"/>
      <c r="G70" s="157"/>
      <c r="H70" s="158">
        <f>SUM(E70:G70)</f>
        <v>0</v>
      </c>
      <c r="I70" s="159"/>
      <c r="J70" s="159"/>
    </row>
    <row r="71" spans="2:10" s="3" customFormat="1" ht="11.25" hidden="1" x14ac:dyDescent="0.2">
      <c r="B71" s="101"/>
      <c r="C71" s="97"/>
      <c r="D71" s="98"/>
      <c r="E71" s="102"/>
      <c r="F71" s="102"/>
      <c r="G71" s="102"/>
      <c r="H71" s="100"/>
    </row>
    <row r="72" spans="2:10" s="3" customFormat="1" ht="24" x14ac:dyDescent="0.2">
      <c r="B72" s="74" t="s">
        <v>245</v>
      </c>
      <c r="C72" s="75" t="s">
        <v>34</v>
      </c>
      <c r="D72" s="76" t="s">
        <v>36</v>
      </c>
      <c r="E72" s="103">
        <f>SUM(E73:E74)</f>
        <v>0</v>
      </c>
      <c r="F72" s="103">
        <f>SUM(F73:F74)</f>
        <v>0</v>
      </c>
      <c r="G72" s="103">
        <f>SUM(G73:G74)</f>
        <v>0</v>
      </c>
      <c r="H72" s="104">
        <f>SUM(H73:H74)</f>
        <v>0</v>
      </c>
    </row>
    <row r="73" spans="2:10" s="3" customFormat="1" ht="11.25" x14ac:dyDescent="0.2">
      <c r="B73" s="154"/>
      <c r="C73" s="155"/>
      <c r="D73" s="156"/>
      <c r="E73" s="157"/>
      <c r="F73" s="157"/>
      <c r="G73" s="157"/>
      <c r="H73" s="158">
        <f>SUM(E73:G73)</f>
        <v>0</v>
      </c>
      <c r="I73" s="159"/>
      <c r="J73" s="159"/>
    </row>
    <row r="74" spans="2:10" s="3" customFormat="1" ht="11.25" hidden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24" x14ac:dyDescent="0.2">
      <c r="B75" s="74" t="s">
        <v>246</v>
      </c>
      <c r="C75" s="75" t="s">
        <v>35</v>
      </c>
      <c r="D75" s="76" t="s">
        <v>37</v>
      </c>
      <c r="E75" s="103">
        <f>SUM(E76:E77)</f>
        <v>0</v>
      </c>
      <c r="F75" s="103">
        <f>SUM(F76:F77)</f>
        <v>50288.91</v>
      </c>
      <c r="G75" s="103">
        <f>SUM(G76:G77)</f>
        <v>0</v>
      </c>
      <c r="H75" s="103">
        <f>SUM(H76:H77)</f>
        <v>50288.91</v>
      </c>
    </row>
    <row r="76" spans="2:10" s="3" customFormat="1" ht="11.25" x14ac:dyDescent="0.2">
      <c r="B76" s="96" t="s">
        <v>285</v>
      </c>
      <c r="C76" s="97" t="s">
        <v>35</v>
      </c>
      <c r="D76" s="149" t="s">
        <v>284</v>
      </c>
      <c r="E76" s="33"/>
      <c r="F76" s="33">
        <v>50288.91</v>
      </c>
      <c r="G76" s="33"/>
      <c r="H76" s="100">
        <f>SUM(E76:G76)</f>
        <v>50288.91</v>
      </c>
    </row>
    <row r="77" spans="2:10" s="3" customFormat="1" ht="11.25" hidden="1" x14ac:dyDescent="0.2">
      <c r="B77" s="101"/>
      <c r="C77" s="97"/>
      <c r="D77" s="98"/>
      <c r="E77" s="102"/>
      <c r="F77" s="102"/>
      <c r="G77" s="102"/>
      <c r="H77" s="100"/>
    </row>
    <row r="78" spans="2:10" s="3" customFormat="1" ht="24" x14ac:dyDescent="0.2">
      <c r="B78" s="74" t="s">
        <v>247</v>
      </c>
      <c r="C78" s="75" t="s">
        <v>36</v>
      </c>
      <c r="D78" s="76" t="s">
        <v>40</v>
      </c>
      <c r="E78" s="103">
        <f>SUM(E79:E81)</f>
        <v>0</v>
      </c>
      <c r="F78" s="103">
        <f>SUM(F79:F81)</f>
        <v>2005992.87</v>
      </c>
      <c r="G78" s="103">
        <f>SUM(G79:G81)</f>
        <v>3594896.52</v>
      </c>
      <c r="H78" s="104">
        <f>SUM(H79:H81)</f>
        <v>5600889.3899999997</v>
      </c>
    </row>
    <row r="79" spans="2:10" s="3" customFormat="1" ht="11.25" x14ac:dyDescent="0.2">
      <c r="B79" s="96" t="s">
        <v>280</v>
      </c>
      <c r="C79" s="97" t="s">
        <v>36</v>
      </c>
      <c r="D79" s="149" t="s">
        <v>281</v>
      </c>
      <c r="E79" s="33"/>
      <c r="F79" s="33">
        <v>78863.95</v>
      </c>
      <c r="G79" s="33">
        <v>414291.16</v>
      </c>
      <c r="H79" s="100">
        <f>SUM(E79:G79)</f>
        <v>493155.11</v>
      </c>
    </row>
    <row r="80" spans="2:10" s="3" customFormat="1" ht="11.25" x14ac:dyDescent="0.2">
      <c r="B80" s="96" t="s">
        <v>283</v>
      </c>
      <c r="C80" s="97" t="s">
        <v>36</v>
      </c>
      <c r="D80" s="149" t="s">
        <v>282</v>
      </c>
      <c r="E80" s="33"/>
      <c r="F80" s="33">
        <v>1927128.92</v>
      </c>
      <c r="G80" s="33">
        <v>3180605.36</v>
      </c>
      <c r="H80" s="100">
        <f>SUM(E80:G80)</f>
        <v>5107734.28</v>
      </c>
    </row>
    <row r="81" spans="2:10" s="3" customFormat="1" ht="12.2" hidden="1" customHeight="1" x14ac:dyDescent="0.2">
      <c r="B81" s="101"/>
      <c r="C81" s="97"/>
      <c r="D81" s="98"/>
      <c r="E81" s="102"/>
      <c r="F81" s="102"/>
      <c r="G81" s="102"/>
      <c r="H81" s="100"/>
    </row>
    <row r="82" spans="2:10" s="3" customFormat="1" ht="36" x14ac:dyDescent="0.2">
      <c r="B82" s="74" t="s">
        <v>248</v>
      </c>
      <c r="C82" s="75" t="s">
        <v>37</v>
      </c>
      <c r="D82" s="76" t="s">
        <v>173</v>
      </c>
      <c r="E82" s="103">
        <f>SUM(E83:E84)</f>
        <v>0</v>
      </c>
      <c r="F82" s="103">
        <f>SUM(F83:F84)</f>
        <v>0</v>
      </c>
      <c r="G82" s="103">
        <f>SUM(G83:G84)</f>
        <v>0</v>
      </c>
      <c r="H82" s="104">
        <f>SUM(H83:H84)</f>
        <v>0</v>
      </c>
    </row>
    <row r="83" spans="2:10" s="3" customFormat="1" ht="11.25" x14ac:dyDescent="0.2">
      <c r="B83" s="154"/>
      <c r="C83" s="155"/>
      <c r="D83" s="156"/>
      <c r="E83" s="157"/>
      <c r="F83" s="157"/>
      <c r="G83" s="157"/>
      <c r="H83" s="158">
        <f>SUM(E83:G83)</f>
        <v>0</v>
      </c>
      <c r="I83" s="159"/>
      <c r="J83" s="159"/>
    </row>
    <row r="84" spans="2:10" s="3" customFormat="1" ht="0.75" customHeight="1" thickBot="1" x14ac:dyDescent="0.25">
      <c r="B84" s="101"/>
      <c r="C84" s="108"/>
      <c r="D84" s="109"/>
      <c r="E84" s="110"/>
      <c r="F84" s="110"/>
      <c r="G84" s="110"/>
      <c r="H84" s="111"/>
    </row>
    <row r="85" spans="2:10" s="3" customFormat="1" ht="12.2" customHeight="1" x14ac:dyDescent="0.2">
      <c r="B85" s="90"/>
      <c r="C85" s="90"/>
      <c r="D85" s="90"/>
      <c r="E85" s="90"/>
      <c r="F85" s="90"/>
      <c r="G85" s="90"/>
      <c r="H85" s="90" t="s">
        <v>39</v>
      </c>
    </row>
    <row r="86" spans="2:10" s="3" customFormat="1" ht="12.2" customHeight="1" x14ac:dyDescent="0.2">
      <c r="B86" s="112"/>
      <c r="C86" s="54" t="s">
        <v>4</v>
      </c>
      <c r="D86" s="176" t="s">
        <v>5</v>
      </c>
      <c r="E86" s="55" t="s">
        <v>6</v>
      </c>
      <c r="F86" s="55" t="s">
        <v>126</v>
      </c>
      <c r="G86" s="56" t="s">
        <v>129</v>
      </c>
      <c r="H86" s="91"/>
    </row>
    <row r="87" spans="2:10" s="3" customFormat="1" ht="12.2" customHeight="1" x14ac:dyDescent="0.2">
      <c r="B87" s="59" t="s">
        <v>7</v>
      </c>
      <c r="C87" s="59" t="s">
        <v>8</v>
      </c>
      <c r="D87" s="177"/>
      <c r="E87" s="60" t="s">
        <v>9</v>
      </c>
      <c r="F87" s="60" t="s">
        <v>127</v>
      </c>
      <c r="G87" s="61" t="s">
        <v>130</v>
      </c>
      <c r="H87" s="92" t="s">
        <v>10</v>
      </c>
    </row>
    <row r="88" spans="2:10" s="3" customFormat="1" ht="12.2" customHeight="1" x14ac:dyDescent="0.2">
      <c r="B88" s="113"/>
      <c r="C88" s="114" t="s">
        <v>11</v>
      </c>
      <c r="D88" s="178"/>
      <c r="E88" s="64" t="s">
        <v>12</v>
      </c>
      <c r="F88" s="64" t="s">
        <v>128</v>
      </c>
      <c r="G88" s="115" t="s">
        <v>131</v>
      </c>
      <c r="H88" s="92"/>
    </row>
    <row r="89" spans="2:10" s="3" customFormat="1" ht="12.2" customHeight="1" thickBot="1" x14ac:dyDescent="0.25">
      <c r="B89" s="65">
        <v>1</v>
      </c>
      <c r="C89" s="116">
        <v>2</v>
      </c>
      <c r="D89" s="116">
        <v>3</v>
      </c>
      <c r="E89" s="117">
        <v>4</v>
      </c>
      <c r="F89" s="117">
        <v>5</v>
      </c>
      <c r="G89" s="118" t="s">
        <v>13</v>
      </c>
      <c r="H89" s="119" t="s">
        <v>14</v>
      </c>
    </row>
    <row r="90" spans="2:10" s="3" customFormat="1" ht="24" x14ac:dyDescent="0.2">
      <c r="B90" s="93" t="s">
        <v>261</v>
      </c>
      <c r="C90" s="70" t="s">
        <v>40</v>
      </c>
      <c r="D90" s="71" t="s">
        <v>38</v>
      </c>
      <c r="E90" s="94">
        <f>SUM(E91:E94)</f>
        <v>0</v>
      </c>
      <c r="F90" s="94">
        <f>SUM(F91:F94)</f>
        <v>28200</v>
      </c>
      <c r="G90" s="94">
        <f>SUM(G91:G94)</f>
        <v>37958.61</v>
      </c>
      <c r="H90" s="95">
        <f>SUM(H91:H94)</f>
        <v>66158.61</v>
      </c>
    </row>
    <row r="91" spans="2:10" s="3" customFormat="1" ht="11.25" x14ac:dyDescent="0.2">
      <c r="B91" s="96" t="s">
        <v>275</v>
      </c>
      <c r="C91" s="97" t="s">
        <v>40</v>
      </c>
      <c r="D91" s="149" t="s">
        <v>274</v>
      </c>
      <c r="E91" s="33"/>
      <c r="F91" s="33">
        <v>28200</v>
      </c>
      <c r="G91" s="33">
        <v>67.459999999999994</v>
      </c>
      <c r="H91" s="100">
        <f>SUM(E91:G91)</f>
        <v>28267.46</v>
      </c>
    </row>
    <row r="92" spans="2:10" s="3" customFormat="1" ht="22.5" x14ac:dyDescent="0.2">
      <c r="B92" s="96" t="s">
        <v>277</v>
      </c>
      <c r="C92" s="97" t="s">
        <v>40</v>
      </c>
      <c r="D92" s="149" t="s">
        <v>276</v>
      </c>
      <c r="E92" s="33"/>
      <c r="F92" s="33"/>
      <c r="G92" s="33">
        <v>9.58</v>
      </c>
      <c r="H92" s="100">
        <f>SUM(E92:G92)</f>
        <v>9.58</v>
      </c>
    </row>
    <row r="93" spans="2:10" s="3" customFormat="1" ht="11.25" x14ac:dyDescent="0.2">
      <c r="B93" s="96" t="s">
        <v>279</v>
      </c>
      <c r="C93" s="97" t="s">
        <v>40</v>
      </c>
      <c r="D93" s="149" t="s">
        <v>278</v>
      </c>
      <c r="E93" s="33"/>
      <c r="F93" s="33"/>
      <c r="G93" s="33">
        <v>37881.57</v>
      </c>
      <c r="H93" s="100">
        <f>SUM(E93:G93)</f>
        <v>37881.57</v>
      </c>
    </row>
    <row r="94" spans="2:10" s="3" customFormat="1" ht="12.2" hidden="1" customHeight="1" x14ac:dyDescent="0.2">
      <c r="B94" s="96"/>
      <c r="C94" s="97"/>
      <c r="D94" s="98"/>
      <c r="E94" s="102"/>
      <c r="F94" s="102"/>
      <c r="G94" s="102"/>
      <c r="H94" s="100"/>
    </row>
    <row r="95" spans="2:10" s="3" customFormat="1" ht="11.25" x14ac:dyDescent="0.2">
      <c r="B95" s="120" t="s">
        <v>249</v>
      </c>
      <c r="C95" s="75" t="s">
        <v>41</v>
      </c>
      <c r="D95" s="76"/>
      <c r="E95" s="103">
        <f>E98+E127</f>
        <v>0</v>
      </c>
      <c r="F95" s="103">
        <f>F98+F127</f>
        <v>45950.35</v>
      </c>
      <c r="G95" s="103">
        <f>G98+G127</f>
        <v>951655.11</v>
      </c>
      <c r="H95" s="104">
        <f>H98+H127</f>
        <v>997605.46</v>
      </c>
    </row>
    <row r="96" spans="2:10" s="3" customFormat="1" ht="12" x14ac:dyDescent="0.2">
      <c r="B96" s="74" t="s">
        <v>250</v>
      </c>
      <c r="C96" s="75" t="s">
        <v>42</v>
      </c>
      <c r="D96" s="76"/>
      <c r="E96" s="121">
        <f>E17-E51</f>
        <v>0</v>
      </c>
      <c r="F96" s="121">
        <f>F17-F51</f>
        <v>45950.35</v>
      </c>
      <c r="G96" s="121">
        <f>G17-G51</f>
        <v>951655.11</v>
      </c>
      <c r="H96" s="122">
        <f>H17-H51</f>
        <v>997605.46</v>
      </c>
    </row>
    <row r="97" spans="2:10" s="3" customFormat="1" ht="12" x14ac:dyDescent="0.2">
      <c r="B97" s="74" t="s">
        <v>251</v>
      </c>
      <c r="C97" s="75" t="s">
        <v>43</v>
      </c>
      <c r="D97" s="76"/>
      <c r="E97" s="39"/>
      <c r="F97" s="33"/>
      <c r="G97" s="33"/>
      <c r="H97" s="100">
        <f>SUM(E97:G97)</f>
        <v>0</v>
      </c>
    </row>
    <row r="98" spans="2:10" s="3" customFormat="1" ht="22.5" x14ac:dyDescent="0.2">
      <c r="B98" s="120" t="s">
        <v>252</v>
      </c>
      <c r="C98" s="75" t="s">
        <v>44</v>
      </c>
      <c r="D98" s="76"/>
      <c r="E98" s="106">
        <f>E99+E102+E105+E108+E115+E118+E126</f>
        <v>0</v>
      </c>
      <c r="F98" s="106">
        <f>F99+F102+F105+F108+F115+F118+F126</f>
        <v>57107.13</v>
      </c>
      <c r="G98" s="106">
        <f>G99+G102+G105+G108+G115+G118+G126</f>
        <v>255183.54</v>
      </c>
      <c r="H98" s="107">
        <f>H99+H102+H105+H108+H115+H118+H126</f>
        <v>312290.67</v>
      </c>
    </row>
    <row r="99" spans="2:10" s="3" customFormat="1" ht="12" x14ac:dyDescent="0.2">
      <c r="B99" s="74" t="s">
        <v>253</v>
      </c>
      <c r="C99" s="75" t="s">
        <v>45</v>
      </c>
      <c r="D99" s="76"/>
      <c r="E99" s="103">
        <f>E100-E101</f>
        <v>0</v>
      </c>
      <c r="F99" s="103">
        <f>F100-F101</f>
        <v>-18863.95</v>
      </c>
      <c r="G99" s="103">
        <f>G100-G101</f>
        <v>-169938.44</v>
      </c>
      <c r="H99" s="104">
        <f>H100-H101</f>
        <v>-188802.39</v>
      </c>
    </row>
    <row r="100" spans="2:10" s="3" customFormat="1" ht="22.5" x14ac:dyDescent="0.2">
      <c r="B100" s="123" t="s">
        <v>254</v>
      </c>
      <c r="C100" s="75" t="s">
        <v>46</v>
      </c>
      <c r="D100" s="76" t="s">
        <v>44</v>
      </c>
      <c r="E100" s="33"/>
      <c r="F100" s="33">
        <v>60000</v>
      </c>
      <c r="G100" s="33">
        <v>262940.79999999999</v>
      </c>
      <c r="H100" s="100">
        <f>SUM(E100:G100)</f>
        <v>322940.79999999999</v>
      </c>
    </row>
    <row r="101" spans="2:10" s="3" customFormat="1" ht="11.25" x14ac:dyDescent="0.2">
      <c r="B101" s="123" t="s">
        <v>180</v>
      </c>
      <c r="C101" s="75" t="s">
        <v>47</v>
      </c>
      <c r="D101" s="76" t="s">
        <v>153</v>
      </c>
      <c r="E101" s="33"/>
      <c r="F101" s="33">
        <v>78863.95</v>
      </c>
      <c r="G101" s="33">
        <v>432879.24</v>
      </c>
      <c r="H101" s="100">
        <f>SUM(E101:G101)</f>
        <v>511743.19</v>
      </c>
    </row>
    <row r="102" spans="2:10" s="3" customFormat="1" ht="12" x14ac:dyDescent="0.2">
      <c r="B102" s="74" t="s">
        <v>178</v>
      </c>
      <c r="C102" s="75" t="s">
        <v>49</v>
      </c>
      <c r="D102" s="76"/>
      <c r="E102" s="103">
        <f>E103-E104</f>
        <v>0</v>
      </c>
      <c r="F102" s="103">
        <f>F103-F104</f>
        <v>0</v>
      </c>
      <c r="G102" s="103">
        <f>G103-G104</f>
        <v>0</v>
      </c>
      <c r="H102" s="104">
        <f>H103-H104</f>
        <v>0</v>
      </c>
    </row>
    <row r="103" spans="2:10" s="3" customFormat="1" ht="22.5" x14ac:dyDescent="0.2">
      <c r="B103" s="123" t="s">
        <v>255</v>
      </c>
      <c r="C103" s="75" t="s">
        <v>50</v>
      </c>
      <c r="D103" s="76" t="s">
        <v>45</v>
      </c>
      <c r="E103" s="33"/>
      <c r="F103" s="33"/>
      <c r="G103" s="33"/>
      <c r="H103" s="100">
        <f>SUM(E103:G103)</f>
        <v>0</v>
      </c>
    </row>
    <row r="104" spans="2:10" s="3" customFormat="1" ht="11.25" x14ac:dyDescent="0.2">
      <c r="B104" s="123" t="s">
        <v>181</v>
      </c>
      <c r="C104" s="75" t="s">
        <v>51</v>
      </c>
      <c r="D104" s="76" t="s">
        <v>154</v>
      </c>
      <c r="E104" s="33"/>
      <c r="F104" s="33"/>
      <c r="G104" s="33"/>
      <c r="H104" s="100">
        <f>SUM(E104:G104)</f>
        <v>0</v>
      </c>
    </row>
    <row r="105" spans="2:10" s="3" customFormat="1" ht="12" x14ac:dyDescent="0.2">
      <c r="B105" s="74" t="s">
        <v>179</v>
      </c>
      <c r="C105" s="75" t="s">
        <v>53</v>
      </c>
      <c r="D105" s="76"/>
      <c r="E105" s="103">
        <f>E106-E107</f>
        <v>0</v>
      </c>
      <c r="F105" s="103">
        <f>F106-F107</f>
        <v>0</v>
      </c>
      <c r="G105" s="103">
        <f>G106-G107</f>
        <v>0</v>
      </c>
      <c r="H105" s="104">
        <f>H106-H107</f>
        <v>0</v>
      </c>
    </row>
    <row r="106" spans="2:10" s="3" customFormat="1" ht="22.5" x14ac:dyDescent="0.2">
      <c r="B106" s="123" t="s">
        <v>256</v>
      </c>
      <c r="C106" s="75" t="s">
        <v>54</v>
      </c>
      <c r="D106" s="76" t="s">
        <v>49</v>
      </c>
      <c r="E106" s="33"/>
      <c r="F106" s="33"/>
      <c r="G106" s="33"/>
      <c r="H106" s="100">
        <f>SUM(E106:G106)</f>
        <v>0</v>
      </c>
    </row>
    <row r="107" spans="2:10" s="3" customFormat="1" ht="11.25" x14ac:dyDescent="0.2">
      <c r="B107" s="123" t="s">
        <v>182</v>
      </c>
      <c r="C107" s="75" t="s">
        <v>55</v>
      </c>
      <c r="D107" s="76" t="s">
        <v>155</v>
      </c>
      <c r="E107" s="33"/>
      <c r="F107" s="33"/>
      <c r="G107" s="33"/>
      <c r="H107" s="100">
        <f>SUM(E107:G107)</f>
        <v>0</v>
      </c>
    </row>
    <row r="108" spans="2:10" s="3" customFormat="1" ht="12" x14ac:dyDescent="0.2">
      <c r="B108" s="74" t="s">
        <v>183</v>
      </c>
      <c r="C108" s="75" t="s">
        <v>57</v>
      </c>
      <c r="D108" s="76"/>
      <c r="E108" s="103">
        <f>E109-E112</f>
        <v>0</v>
      </c>
      <c r="F108" s="103">
        <f>F109-F112</f>
        <v>75970.97</v>
      </c>
      <c r="G108" s="103">
        <f>G109-G112</f>
        <v>444674.19</v>
      </c>
      <c r="H108" s="104">
        <f>H109-H112</f>
        <v>520645.16</v>
      </c>
    </row>
    <row r="109" spans="2:10" s="3" customFormat="1" ht="33.75" x14ac:dyDescent="0.2">
      <c r="B109" s="123" t="s">
        <v>257</v>
      </c>
      <c r="C109" s="75" t="s">
        <v>58</v>
      </c>
      <c r="D109" s="76" t="s">
        <v>59</v>
      </c>
      <c r="E109" s="39"/>
      <c r="F109" s="39">
        <v>2003100</v>
      </c>
      <c r="G109" s="39">
        <v>3625279.55</v>
      </c>
      <c r="H109" s="100">
        <f>SUM(E109:G109)</f>
        <v>5628379.5499999998</v>
      </c>
    </row>
    <row r="110" spans="2:10" s="3" customFormat="1" ht="11.25" x14ac:dyDescent="0.2">
      <c r="B110" s="154"/>
      <c r="C110" s="155"/>
      <c r="D110" s="156"/>
      <c r="E110" s="157"/>
      <c r="F110" s="157"/>
      <c r="G110" s="157"/>
      <c r="H110" s="158">
        <f>SUM(E110:G110)</f>
        <v>0</v>
      </c>
      <c r="I110" s="159"/>
      <c r="J110" s="159"/>
    </row>
    <row r="111" spans="2:10" s="3" customFormat="1" ht="11.25" hidden="1" x14ac:dyDescent="0.2">
      <c r="B111" s="96"/>
      <c r="C111" s="97"/>
      <c r="D111" s="98"/>
      <c r="E111" s="102"/>
      <c r="F111" s="102"/>
      <c r="G111" s="102"/>
      <c r="H111" s="100"/>
    </row>
    <row r="112" spans="2:10" s="3" customFormat="1" ht="22.5" x14ac:dyDescent="0.2">
      <c r="B112" s="123" t="s">
        <v>207</v>
      </c>
      <c r="C112" s="75" t="s">
        <v>60</v>
      </c>
      <c r="D112" s="76" t="s">
        <v>61</v>
      </c>
      <c r="E112" s="39"/>
      <c r="F112" s="39">
        <v>1927129.03</v>
      </c>
      <c r="G112" s="39">
        <v>3180605.36</v>
      </c>
      <c r="H112" s="100">
        <f>SUM(E112:G112)</f>
        <v>5107734.3899999997</v>
      </c>
    </row>
    <row r="113" spans="2:10" s="3" customFormat="1" ht="11.25" x14ac:dyDescent="0.2">
      <c r="B113" s="154"/>
      <c r="C113" s="155"/>
      <c r="D113" s="156"/>
      <c r="E113" s="157"/>
      <c r="F113" s="157"/>
      <c r="G113" s="157"/>
      <c r="H113" s="158">
        <f>SUM(E113:G113)</f>
        <v>0</v>
      </c>
      <c r="I113" s="159"/>
      <c r="J113" s="159"/>
    </row>
    <row r="114" spans="2:10" s="3" customFormat="1" ht="11.25" hidden="1" x14ac:dyDescent="0.2">
      <c r="B114" s="96"/>
      <c r="C114" s="97"/>
      <c r="D114" s="98"/>
      <c r="E114" s="102"/>
      <c r="F114" s="102"/>
      <c r="G114" s="102"/>
      <c r="H114" s="100"/>
    </row>
    <row r="115" spans="2:10" s="3" customFormat="1" ht="12" x14ac:dyDescent="0.2">
      <c r="B115" s="74" t="s">
        <v>205</v>
      </c>
      <c r="C115" s="75" t="s">
        <v>62</v>
      </c>
      <c r="D115" s="76"/>
      <c r="E115" s="103">
        <f>E116-E117</f>
        <v>0</v>
      </c>
      <c r="F115" s="103">
        <f>F116-F117</f>
        <v>0</v>
      </c>
      <c r="G115" s="103">
        <f>G116-G117</f>
        <v>-19552.21</v>
      </c>
      <c r="H115" s="104">
        <f>H116-H117</f>
        <v>-19552.21</v>
      </c>
    </row>
    <row r="116" spans="2:10" s="3" customFormat="1" ht="22.5" x14ac:dyDescent="0.2">
      <c r="B116" s="123" t="s">
        <v>258</v>
      </c>
      <c r="C116" s="75" t="s">
        <v>63</v>
      </c>
      <c r="D116" s="76" t="s">
        <v>208</v>
      </c>
      <c r="E116" s="33"/>
      <c r="F116" s="33"/>
      <c r="G116" s="33"/>
      <c r="H116" s="100">
        <f>SUM(E116:G116)</f>
        <v>0</v>
      </c>
    </row>
    <row r="117" spans="2:10" s="3" customFormat="1" ht="11.25" x14ac:dyDescent="0.2">
      <c r="B117" s="123" t="s">
        <v>206</v>
      </c>
      <c r="C117" s="75" t="s">
        <v>65</v>
      </c>
      <c r="D117" s="76" t="s">
        <v>209</v>
      </c>
      <c r="E117" s="33"/>
      <c r="F117" s="33"/>
      <c r="G117" s="33">
        <v>19552.21</v>
      </c>
      <c r="H117" s="100">
        <f>SUM(E117:G117)</f>
        <v>19552.21</v>
      </c>
    </row>
    <row r="118" spans="2:10" s="3" customFormat="1" ht="24.75" thickBot="1" x14ac:dyDescent="0.25">
      <c r="B118" s="124" t="s">
        <v>184</v>
      </c>
      <c r="C118" s="125" t="s">
        <v>67</v>
      </c>
      <c r="D118" s="126"/>
      <c r="E118" s="127">
        <f>E124-E125</f>
        <v>0</v>
      </c>
      <c r="F118" s="127">
        <f>F124-F125</f>
        <v>0.11</v>
      </c>
      <c r="G118" s="127">
        <f>G124-G125</f>
        <v>0</v>
      </c>
      <c r="H118" s="128">
        <f>H124-H125</f>
        <v>0.11</v>
      </c>
    </row>
    <row r="119" spans="2:10" s="3" customFormat="1" ht="11.25" x14ac:dyDescent="0.2">
      <c r="B119" s="90"/>
      <c r="C119" s="90"/>
      <c r="D119" s="90"/>
      <c r="E119" s="90"/>
      <c r="F119" s="90"/>
      <c r="G119" s="90"/>
      <c r="H119" s="129" t="s">
        <v>66</v>
      </c>
    </row>
    <row r="120" spans="2:10" s="3" customFormat="1" ht="12" customHeight="1" x14ac:dyDescent="0.2">
      <c r="B120" s="112"/>
      <c r="C120" s="54" t="s">
        <v>4</v>
      </c>
      <c r="D120" s="176" t="s">
        <v>5</v>
      </c>
      <c r="E120" s="55" t="s">
        <v>6</v>
      </c>
      <c r="F120" s="55" t="s">
        <v>126</v>
      </c>
      <c r="G120" s="56" t="s">
        <v>129</v>
      </c>
      <c r="H120" s="91"/>
    </row>
    <row r="121" spans="2:10" s="3" customFormat="1" ht="12" customHeight="1" x14ac:dyDescent="0.2">
      <c r="B121" s="59" t="s">
        <v>7</v>
      </c>
      <c r="C121" s="59" t="s">
        <v>8</v>
      </c>
      <c r="D121" s="177"/>
      <c r="E121" s="60" t="s">
        <v>9</v>
      </c>
      <c r="F121" s="60" t="s">
        <v>127</v>
      </c>
      <c r="G121" s="61" t="s">
        <v>130</v>
      </c>
      <c r="H121" s="92" t="s">
        <v>10</v>
      </c>
    </row>
    <row r="122" spans="2:10" s="3" customFormat="1" ht="12" customHeight="1" x14ac:dyDescent="0.2">
      <c r="B122" s="113"/>
      <c r="C122" s="114" t="s">
        <v>11</v>
      </c>
      <c r="D122" s="178"/>
      <c r="E122" s="64" t="s">
        <v>12</v>
      </c>
      <c r="F122" s="64" t="s">
        <v>128</v>
      </c>
      <c r="G122" s="115" t="s">
        <v>131</v>
      </c>
      <c r="H122" s="92"/>
    </row>
    <row r="123" spans="2:10" s="3" customFormat="1" ht="12" thickBot="1" x14ac:dyDescent="0.25">
      <c r="B123" s="65">
        <v>1</v>
      </c>
      <c r="C123" s="116">
        <v>2</v>
      </c>
      <c r="D123" s="116">
        <v>3</v>
      </c>
      <c r="E123" s="67">
        <v>4</v>
      </c>
      <c r="F123" s="67">
        <v>5</v>
      </c>
      <c r="G123" s="56" t="s">
        <v>13</v>
      </c>
      <c r="H123" s="91" t="s">
        <v>14</v>
      </c>
    </row>
    <row r="124" spans="2:10" s="3" customFormat="1" ht="22.5" x14ac:dyDescent="0.2">
      <c r="B124" s="130" t="s">
        <v>262</v>
      </c>
      <c r="C124" s="131" t="s">
        <v>174</v>
      </c>
      <c r="D124" s="153" t="s">
        <v>185</v>
      </c>
      <c r="E124" s="51"/>
      <c r="F124" s="51">
        <v>0.11</v>
      </c>
      <c r="G124" s="51">
        <v>3124553.98</v>
      </c>
      <c r="H124" s="132">
        <f>SUM(E124:G124)</f>
        <v>3124554.09</v>
      </c>
    </row>
    <row r="125" spans="2:10" s="3" customFormat="1" ht="11.25" x14ac:dyDescent="0.2">
      <c r="B125" s="133" t="s">
        <v>156</v>
      </c>
      <c r="C125" s="134" t="s">
        <v>175</v>
      </c>
      <c r="D125" s="135" t="s">
        <v>64</v>
      </c>
      <c r="E125" s="49"/>
      <c r="F125" s="49"/>
      <c r="G125" s="49">
        <v>3124553.98</v>
      </c>
      <c r="H125" s="82">
        <f>SUM(E125:G125)</f>
        <v>3124553.98</v>
      </c>
    </row>
    <row r="126" spans="2:10" s="3" customFormat="1" ht="12" x14ac:dyDescent="0.2">
      <c r="B126" s="124" t="s">
        <v>186</v>
      </c>
      <c r="C126" s="134" t="s">
        <v>148</v>
      </c>
      <c r="D126" s="135" t="s">
        <v>64</v>
      </c>
      <c r="E126" s="49"/>
      <c r="F126" s="49"/>
      <c r="G126" s="49"/>
      <c r="H126" s="82">
        <f>SUM(E126:G126)</f>
        <v>0</v>
      </c>
    </row>
    <row r="127" spans="2:10" s="3" customFormat="1" ht="24" x14ac:dyDescent="0.2">
      <c r="B127" s="136" t="s">
        <v>219</v>
      </c>
      <c r="C127" s="134" t="s">
        <v>48</v>
      </c>
      <c r="D127" s="135"/>
      <c r="E127" s="137">
        <f>E128-E152</f>
        <v>0</v>
      </c>
      <c r="F127" s="137">
        <f>F128-F152</f>
        <v>-11156.78</v>
      </c>
      <c r="G127" s="137">
        <f>G128-G152</f>
        <v>696471.57</v>
      </c>
      <c r="H127" s="138">
        <f>H128-H152</f>
        <v>685314.79</v>
      </c>
    </row>
    <row r="128" spans="2:10" s="3" customFormat="1" ht="22.5" x14ac:dyDescent="0.2">
      <c r="B128" s="139" t="s">
        <v>220</v>
      </c>
      <c r="C128" s="134" t="s">
        <v>52</v>
      </c>
      <c r="D128" s="135"/>
      <c r="E128" s="140">
        <f>E129+E132+E135+E138+E141+E144</f>
        <v>0</v>
      </c>
      <c r="F128" s="140">
        <f>F129+F132+F135+F138+F141+F144</f>
        <v>-11156.78</v>
      </c>
      <c r="G128" s="140">
        <f>G129+G132+G135+G138+G141+G144</f>
        <v>669604.65</v>
      </c>
      <c r="H128" s="141">
        <f>H129+H132+H135+H138+H141+H144</f>
        <v>658447.87</v>
      </c>
    </row>
    <row r="129" spans="2:8" s="3" customFormat="1" ht="12" x14ac:dyDescent="0.2">
      <c r="B129" s="74" t="s">
        <v>187</v>
      </c>
      <c r="C129" s="134" t="s">
        <v>56</v>
      </c>
      <c r="D129" s="135"/>
      <c r="E129" s="77">
        <f>E130-E131</f>
        <v>0</v>
      </c>
      <c r="F129" s="77">
        <f>F130-F131</f>
        <v>-60300.84</v>
      </c>
      <c r="G129" s="77">
        <f>G130-G131</f>
        <v>646731.76</v>
      </c>
      <c r="H129" s="78">
        <f>H130-H131</f>
        <v>586430.92000000004</v>
      </c>
    </row>
    <row r="130" spans="2:8" s="3" customFormat="1" ht="22.5" x14ac:dyDescent="0.2">
      <c r="B130" s="133" t="s">
        <v>259</v>
      </c>
      <c r="C130" s="134" t="s">
        <v>149</v>
      </c>
      <c r="D130" s="135" t="s">
        <v>68</v>
      </c>
      <c r="E130" s="49">
        <v>14200</v>
      </c>
      <c r="F130" s="49">
        <v>17032951.989999998</v>
      </c>
      <c r="G130" s="49">
        <v>9054124.0399999991</v>
      </c>
      <c r="H130" s="82">
        <f>SUM(E130:G130)</f>
        <v>26101276.030000001</v>
      </c>
    </row>
    <row r="131" spans="2:8" s="3" customFormat="1" ht="11.25" x14ac:dyDescent="0.2">
      <c r="B131" s="133" t="s">
        <v>188</v>
      </c>
      <c r="C131" s="134" t="s">
        <v>150</v>
      </c>
      <c r="D131" s="135" t="s">
        <v>69</v>
      </c>
      <c r="E131" s="50">
        <v>14200</v>
      </c>
      <c r="F131" s="50">
        <v>17093252.829999998</v>
      </c>
      <c r="G131" s="50">
        <v>8407392.2799999993</v>
      </c>
      <c r="H131" s="82">
        <f>SUM(E131:G131)</f>
        <v>25514845.109999999</v>
      </c>
    </row>
    <row r="132" spans="2:8" s="3" customFormat="1" ht="12" x14ac:dyDescent="0.2">
      <c r="B132" s="124" t="s">
        <v>189</v>
      </c>
      <c r="C132" s="134" t="s">
        <v>61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33.75" x14ac:dyDescent="0.2">
      <c r="B133" s="133" t="s">
        <v>223</v>
      </c>
      <c r="C133" s="134" t="s">
        <v>72</v>
      </c>
      <c r="D133" s="135" t="s">
        <v>70</v>
      </c>
      <c r="E133" s="49"/>
      <c r="F133" s="49"/>
      <c r="G133" s="49"/>
      <c r="H133" s="82">
        <f>SUM(E133:G133)</f>
        <v>0</v>
      </c>
    </row>
    <row r="134" spans="2:8" s="3" customFormat="1" ht="22.5" x14ac:dyDescent="0.2">
      <c r="B134" s="133" t="s">
        <v>190</v>
      </c>
      <c r="C134" s="134" t="s">
        <v>74</v>
      </c>
      <c r="D134" s="135" t="s">
        <v>71</v>
      </c>
      <c r="E134" s="50"/>
      <c r="F134" s="50"/>
      <c r="G134" s="50"/>
      <c r="H134" s="82">
        <f>SUM(E134:G134)</f>
        <v>0</v>
      </c>
    </row>
    <row r="135" spans="2:8" s="3" customFormat="1" ht="12" x14ac:dyDescent="0.2">
      <c r="B135" s="74" t="s">
        <v>191</v>
      </c>
      <c r="C135" s="134" t="s">
        <v>147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 x14ac:dyDescent="0.2">
      <c r="B136" s="133" t="s">
        <v>263</v>
      </c>
      <c r="C136" s="134" t="s">
        <v>176</v>
      </c>
      <c r="D136" s="135" t="s">
        <v>73</v>
      </c>
      <c r="E136" s="50"/>
      <c r="F136" s="50"/>
      <c r="G136" s="50"/>
      <c r="H136" s="82">
        <f>SUM(E136:G136)</f>
        <v>0</v>
      </c>
    </row>
    <row r="137" spans="2:8" s="3" customFormat="1" ht="11.25" x14ac:dyDescent="0.2">
      <c r="B137" s="133" t="s">
        <v>192</v>
      </c>
      <c r="C137" s="134" t="s">
        <v>177</v>
      </c>
      <c r="D137" s="135" t="s">
        <v>75</v>
      </c>
      <c r="E137" s="50"/>
      <c r="F137" s="50"/>
      <c r="G137" s="50"/>
      <c r="H137" s="82">
        <f>SUM(E137:G137)</f>
        <v>0</v>
      </c>
    </row>
    <row r="138" spans="2:8" s="3" customFormat="1" ht="12" x14ac:dyDescent="0.2">
      <c r="B138" s="74" t="s">
        <v>193</v>
      </c>
      <c r="C138" s="134" t="s">
        <v>76</v>
      </c>
      <c r="D138" s="135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2.5" x14ac:dyDescent="0.2">
      <c r="B139" s="133" t="s">
        <v>224</v>
      </c>
      <c r="C139" s="134" t="s">
        <v>77</v>
      </c>
      <c r="D139" s="135" t="s">
        <v>78</v>
      </c>
      <c r="E139" s="49"/>
      <c r="F139" s="49"/>
      <c r="G139" s="49"/>
      <c r="H139" s="82">
        <f>SUM(E139:G139)</f>
        <v>0</v>
      </c>
    </row>
    <row r="140" spans="2:8" s="3" customFormat="1" ht="11.25" x14ac:dyDescent="0.2">
      <c r="B140" s="133" t="s">
        <v>194</v>
      </c>
      <c r="C140" s="134" t="s">
        <v>79</v>
      </c>
      <c r="D140" s="135" t="s">
        <v>80</v>
      </c>
      <c r="E140" s="49"/>
      <c r="F140" s="49"/>
      <c r="G140" s="49"/>
      <c r="H140" s="82">
        <f>SUM(E140:G140)</f>
        <v>0</v>
      </c>
    </row>
    <row r="141" spans="2:8" s="3" customFormat="1" ht="12" x14ac:dyDescent="0.2">
      <c r="B141" s="74" t="s">
        <v>221</v>
      </c>
      <c r="C141" s="134" t="s">
        <v>81</v>
      </c>
      <c r="D141" s="135"/>
      <c r="E141" s="77">
        <f>E142-E143</f>
        <v>0</v>
      </c>
      <c r="F141" s="77">
        <f>F142-F143</f>
        <v>0</v>
      </c>
      <c r="G141" s="77">
        <f>G142-G143</f>
        <v>0</v>
      </c>
      <c r="H141" s="78">
        <f>H142-H143</f>
        <v>0</v>
      </c>
    </row>
    <row r="142" spans="2:8" s="3" customFormat="1" ht="22.5" x14ac:dyDescent="0.2">
      <c r="B142" s="133" t="s">
        <v>225</v>
      </c>
      <c r="C142" s="134" t="s">
        <v>82</v>
      </c>
      <c r="D142" s="135" t="s">
        <v>83</v>
      </c>
      <c r="E142" s="49"/>
      <c r="F142" s="49"/>
      <c r="G142" s="49"/>
      <c r="H142" s="82">
        <f>SUM(E142:G142)</f>
        <v>0</v>
      </c>
    </row>
    <row r="143" spans="2:8" s="3" customFormat="1" ht="11.25" x14ac:dyDescent="0.2">
      <c r="B143" s="133" t="s">
        <v>195</v>
      </c>
      <c r="C143" s="134" t="s">
        <v>84</v>
      </c>
      <c r="D143" s="135" t="s">
        <v>85</v>
      </c>
      <c r="E143" s="49"/>
      <c r="F143" s="49"/>
      <c r="G143" s="49"/>
      <c r="H143" s="82">
        <f>SUM(E143:G143)</f>
        <v>0</v>
      </c>
    </row>
    <row r="144" spans="2:8" s="3" customFormat="1" ht="12" x14ac:dyDescent="0.2">
      <c r="B144" s="74" t="s">
        <v>222</v>
      </c>
      <c r="C144" s="134" t="s">
        <v>86</v>
      </c>
      <c r="D144" s="135"/>
      <c r="E144" s="77">
        <f>E145-E146</f>
        <v>0</v>
      </c>
      <c r="F144" s="77">
        <f>F145-F146</f>
        <v>49144.06</v>
      </c>
      <c r="G144" s="77">
        <f>G145-G146</f>
        <v>22872.89</v>
      </c>
      <c r="H144" s="78">
        <f>H145-H146</f>
        <v>72016.95</v>
      </c>
    </row>
    <row r="145" spans="2:11" s="3" customFormat="1" ht="22.5" x14ac:dyDescent="0.2">
      <c r="B145" s="133" t="s">
        <v>226</v>
      </c>
      <c r="C145" s="134" t="s">
        <v>87</v>
      </c>
      <c r="D145" s="135" t="s">
        <v>88</v>
      </c>
      <c r="E145" s="49">
        <v>14200</v>
      </c>
      <c r="F145" s="49">
        <v>17417504.030000001</v>
      </c>
      <c r="G145" s="49">
        <v>9489537.2400000002</v>
      </c>
      <c r="H145" s="82">
        <f>SUM(E145:G145)</f>
        <v>26921241.27</v>
      </c>
    </row>
    <row r="146" spans="2:11" s="3" customFormat="1" ht="12" thickBot="1" x14ac:dyDescent="0.25">
      <c r="B146" s="133" t="s">
        <v>196</v>
      </c>
      <c r="C146" s="142" t="s">
        <v>89</v>
      </c>
      <c r="D146" s="143" t="s">
        <v>90</v>
      </c>
      <c r="E146" s="52">
        <v>14200</v>
      </c>
      <c r="F146" s="52">
        <v>17368359.969999999</v>
      </c>
      <c r="G146" s="52">
        <v>9466664.3499999996</v>
      </c>
      <c r="H146" s="89">
        <f>SUM(E146:G146)</f>
        <v>26849224.32</v>
      </c>
    </row>
    <row r="147" spans="2:11" s="3" customFormat="1" ht="11.25" x14ac:dyDescent="0.2">
      <c r="B147" s="90"/>
      <c r="C147" s="90"/>
      <c r="D147" s="90"/>
      <c r="E147" s="90"/>
      <c r="F147" s="90"/>
      <c r="G147" s="90"/>
      <c r="H147" s="90" t="s">
        <v>91</v>
      </c>
    </row>
    <row r="148" spans="2:11" s="3" customFormat="1" ht="9.9499999999999993" customHeight="1" x14ac:dyDescent="0.2">
      <c r="B148" s="53"/>
      <c r="C148" s="54" t="s">
        <v>4</v>
      </c>
      <c r="D148" s="176" t="s">
        <v>5</v>
      </c>
      <c r="E148" s="55" t="s">
        <v>6</v>
      </c>
      <c r="F148" s="55" t="s">
        <v>126</v>
      </c>
      <c r="G148" s="56" t="s">
        <v>129</v>
      </c>
      <c r="H148" s="91"/>
    </row>
    <row r="149" spans="2:11" s="3" customFormat="1" ht="12.2" customHeight="1" x14ac:dyDescent="0.2">
      <c r="B149" s="58" t="s">
        <v>7</v>
      </c>
      <c r="C149" s="59" t="s">
        <v>8</v>
      </c>
      <c r="D149" s="177"/>
      <c r="E149" s="60" t="s">
        <v>9</v>
      </c>
      <c r="F149" s="60" t="s">
        <v>127</v>
      </c>
      <c r="G149" s="61" t="s">
        <v>130</v>
      </c>
      <c r="H149" s="92" t="s">
        <v>10</v>
      </c>
    </row>
    <row r="150" spans="2:11" s="3" customFormat="1" ht="11.25" x14ac:dyDescent="0.2">
      <c r="B150" s="63"/>
      <c r="C150" s="59" t="s">
        <v>11</v>
      </c>
      <c r="D150" s="178"/>
      <c r="E150" s="64" t="s">
        <v>12</v>
      </c>
      <c r="F150" s="60" t="s">
        <v>128</v>
      </c>
      <c r="G150" s="61" t="s">
        <v>131</v>
      </c>
      <c r="H150" s="92"/>
    </row>
    <row r="151" spans="2:11" s="3" customFormat="1" ht="12" thickBot="1" x14ac:dyDescent="0.25">
      <c r="B151" s="65">
        <v>1</v>
      </c>
      <c r="C151" s="66">
        <v>2</v>
      </c>
      <c r="D151" s="66">
        <v>3</v>
      </c>
      <c r="E151" s="67">
        <v>4</v>
      </c>
      <c r="F151" s="67">
        <v>5</v>
      </c>
      <c r="G151" s="56" t="s">
        <v>13</v>
      </c>
      <c r="H151" s="91" t="s">
        <v>14</v>
      </c>
    </row>
    <row r="152" spans="2:11" s="3" customFormat="1" ht="11.25" x14ac:dyDescent="0.2">
      <c r="B152" s="144" t="s">
        <v>227</v>
      </c>
      <c r="C152" s="70" t="s">
        <v>68</v>
      </c>
      <c r="D152" s="71"/>
      <c r="E152" s="145">
        <f>E153+E156+E159+E162+E163</f>
        <v>0</v>
      </c>
      <c r="F152" s="145">
        <f>F153+F156+F159+F162+F163</f>
        <v>0</v>
      </c>
      <c r="G152" s="145">
        <f>G153+G156+G159+G162+G163</f>
        <v>-26866.92</v>
      </c>
      <c r="H152" s="146">
        <f>H153+H156+H159+H162+H163</f>
        <v>-26866.92</v>
      </c>
    </row>
    <row r="153" spans="2:11" s="3" customFormat="1" ht="24" x14ac:dyDescent="0.2">
      <c r="B153" s="74" t="s">
        <v>197</v>
      </c>
      <c r="C153" s="75" t="s">
        <v>70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33.75" x14ac:dyDescent="0.2">
      <c r="B154" s="123" t="s">
        <v>229</v>
      </c>
      <c r="C154" s="75" t="s">
        <v>92</v>
      </c>
      <c r="D154" s="76" t="s">
        <v>93</v>
      </c>
      <c r="E154" s="33"/>
      <c r="F154" s="33"/>
      <c r="G154" s="33"/>
      <c r="H154" s="100">
        <f>SUM(E154:G154)</f>
        <v>0</v>
      </c>
    </row>
    <row r="155" spans="2:11" s="3" customFormat="1" ht="22.5" x14ac:dyDescent="0.2">
      <c r="B155" s="123" t="s">
        <v>198</v>
      </c>
      <c r="C155" s="75" t="s">
        <v>94</v>
      </c>
      <c r="D155" s="76" t="s">
        <v>95</v>
      </c>
      <c r="E155" s="33"/>
      <c r="F155" s="33"/>
      <c r="G155" s="33"/>
      <c r="H155" s="100">
        <f>SUM(E155:G155)</f>
        <v>0</v>
      </c>
    </row>
    <row r="156" spans="2:11" s="3" customFormat="1" ht="24" x14ac:dyDescent="0.2">
      <c r="B156" s="74" t="s">
        <v>199</v>
      </c>
      <c r="C156" s="75" t="s">
        <v>73</v>
      </c>
      <c r="D156" s="76"/>
      <c r="E156" s="103">
        <f>E157-E158</f>
        <v>0</v>
      </c>
      <c r="F156" s="103">
        <f>F157-F158</f>
        <v>0</v>
      </c>
      <c r="G156" s="103">
        <f>G157-G158</f>
        <v>0</v>
      </c>
      <c r="H156" s="104">
        <f>H157-H158</f>
        <v>0</v>
      </c>
    </row>
    <row r="157" spans="2:11" s="3" customFormat="1" ht="33.75" x14ac:dyDescent="0.2">
      <c r="B157" s="123" t="s">
        <v>230</v>
      </c>
      <c r="C157" s="75" t="s">
        <v>96</v>
      </c>
      <c r="D157" s="76" t="s">
        <v>97</v>
      </c>
      <c r="E157" s="33"/>
      <c r="F157" s="33"/>
      <c r="G157" s="33"/>
      <c r="H157" s="100">
        <f>SUM(E157:G157)</f>
        <v>0</v>
      </c>
      <c r="I157" s="11"/>
      <c r="J157" s="11"/>
      <c r="K157" s="11"/>
    </row>
    <row r="158" spans="2:11" s="3" customFormat="1" ht="22.5" x14ac:dyDescent="0.2">
      <c r="B158" s="123" t="s">
        <v>200</v>
      </c>
      <c r="C158" s="75" t="s">
        <v>98</v>
      </c>
      <c r="D158" s="76" t="s">
        <v>99</v>
      </c>
      <c r="E158" s="33"/>
      <c r="F158" s="33"/>
      <c r="G158" s="33"/>
      <c r="H158" s="100">
        <f>SUM(E158:G158)</f>
        <v>0</v>
      </c>
      <c r="I158" s="11"/>
      <c r="J158" s="11"/>
      <c r="K158" s="11"/>
    </row>
    <row r="159" spans="2:11" s="3" customFormat="1" ht="12" x14ac:dyDescent="0.2">
      <c r="B159" s="74" t="s">
        <v>228</v>
      </c>
      <c r="C159" s="75" t="s">
        <v>78</v>
      </c>
      <c r="D159" s="76"/>
      <c r="E159" s="103">
        <f>E160-E161</f>
        <v>0</v>
      </c>
      <c r="F159" s="103">
        <f>F160-F161</f>
        <v>0</v>
      </c>
      <c r="G159" s="103">
        <f>G160-G161</f>
        <v>-7314.71</v>
      </c>
      <c r="H159" s="104">
        <f>H160-H161</f>
        <v>-7314.71</v>
      </c>
      <c r="I159" s="45"/>
      <c r="J159" s="11"/>
      <c r="K159" s="11"/>
    </row>
    <row r="160" spans="2:11" s="15" customFormat="1" ht="22.5" x14ac:dyDescent="0.2">
      <c r="B160" s="123" t="s">
        <v>231</v>
      </c>
      <c r="C160" s="75" t="s">
        <v>100</v>
      </c>
      <c r="D160" s="76" t="s">
        <v>101</v>
      </c>
      <c r="E160" s="33">
        <v>14200</v>
      </c>
      <c r="F160" s="33">
        <v>18183933.48</v>
      </c>
      <c r="G160" s="33">
        <v>7749218.9199999999</v>
      </c>
      <c r="H160" s="100">
        <f>SUM(E160:G160)</f>
        <v>25947352.399999999</v>
      </c>
    </row>
    <row r="161" spans="2:11" s="15" customFormat="1" ht="11.25" x14ac:dyDescent="0.2">
      <c r="B161" s="123" t="s">
        <v>201</v>
      </c>
      <c r="C161" s="75" t="s">
        <v>102</v>
      </c>
      <c r="D161" s="76" t="s">
        <v>103</v>
      </c>
      <c r="E161" s="33">
        <v>14200</v>
      </c>
      <c r="F161" s="33">
        <v>18183933.48</v>
      </c>
      <c r="G161" s="33">
        <v>7756533.6299999999</v>
      </c>
      <c r="H161" s="100">
        <f>SUM(E161:G161)</f>
        <v>25954667.109999999</v>
      </c>
    </row>
    <row r="162" spans="2:11" s="15" customFormat="1" ht="12" x14ac:dyDescent="0.2">
      <c r="B162" s="124" t="s">
        <v>151</v>
      </c>
      <c r="C162" s="75" t="s">
        <v>83</v>
      </c>
      <c r="D162" s="76" t="s">
        <v>64</v>
      </c>
      <c r="E162" s="33"/>
      <c r="F162" s="33"/>
      <c r="G162" s="33">
        <v>-19552.21</v>
      </c>
      <c r="H162" s="100">
        <f>SUM(E162:G162)</f>
        <v>-19552.21</v>
      </c>
    </row>
    <row r="163" spans="2:11" s="15" customFormat="1" ht="12.75" thickBot="1" x14ac:dyDescent="0.25">
      <c r="B163" s="124" t="s">
        <v>152</v>
      </c>
      <c r="C163" s="125" t="s">
        <v>88</v>
      </c>
      <c r="D163" s="147" t="s">
        <v>64</v>
      </c>
      <c r="E163" s="34"/>
      <c r="F163" s="34"/>
      <c r="G163" s="34"/>
      <c r="H163" s="111">
        <f>SUM(E163:G163)</f>
        <v>0</v>
      </c>
      <c r="I163" s="19"/>
      <c r="J163" s="19"/>
      <c r="K163" s="19"/>
    </row>
    <row r="164" spans="2:11" s="15" customFormat="1" ht="11.25" x14ac:dyDescent="0.2">
      <c r="B164" s="28"/>
      <c r="C164" s="30"/>
      <c r="D164" s="42"/>
      <c r="E164" s="43"/>
      <c r="F164" s="43"/>
      <c r="G164" s="43"/>
      <c r="H164" s="44"/>
      <c r="I164" s="19"/>
      <c r="K164" s="19"/>
    </row>
    <row r="165" spans="2:11" s="15" customFormat="1" ht="19.5" customHeight="1" x14ac:dyDescent="0.2">
      <c r="B165" s="14" t="s">
        <v>203</v>
      </c>
      <c r="C165" s="167" t="s">
        <v>324</v>
      </c>
      <c r="D165" s="167"/>
      <c r="E165" s="167"/>
      <c r="F165" s="29" t="s">
        <v>116</v>
      </c>
      <c r="G165" s="27"/>
      <c r="H165" s="32" t="s">
        <v>325</v>
      </c>
      <c r="J165" s="19"/>
      <c r="K165" s="19"/>
    </row>
    <row r="166" spans="2:11" s="15" customFormat="1" ht="10.5" customHeight="1" x14ac:dyDescent="0.2">
      <c r="B166" s="16" t="s">
        <v>119</v>
      </c>
      <c r="C166" s="166" t="s">
        <v>118</v>
      </c>
      <c r="D166" s="166"/>
      <c r="E166" s="166"/>
      <c r="G166" s="16" t="s">
        <v>117</v>
      </c>
      <c r="H166" s="31" t="s">
        <v>118</v>
      </c>
      <c r="J166" s="19"/>
      <c r="K166" s="19"/>
    </row>
    <row r="167" spans="2:11" s="15" customFormat="1" ht="30" customHeight="1" x14ac:dyDescent="0.2">
      <c r="B167" s="17"/>
      <c r="C167" s="17"/>
      <c r="D167" s="17"/>
      <c r="G167" s="17"/>
    </row>
    <row r="168" spans="2:11" s="15" customFormat="1" ht="10.5" customHeight="1" x14ac:dyDescent="0.2">
      <c r="B168" s="18" t="s">
        <v>114</v>
      </c>
      <c r="C168" s="168"/>
      <c r="D168" s="168"/>
      <c r="E168" s="168"/>
      <c r="F168" s="168"/>
      <c r="G168" s="168"/>
      <c r="H168" s="168"/>
    </row>
    <row r="169" spans="2:11" s="15" customFormat="1" ht="9.75" customHeight="1" x14ac:dyDescent="0.2">
      <c r="B169" s="19"/>
      <c r="C169" s="166" t="s">
        <v>115</v>
      </c>
      <c r="D169" s="166"/>
      <c r="E169" s="166"/>
      <c r="F169" s="166"/>
      <c r="G169" s="166"/>
      <c r="H169" s="166"/>
    </row>
    <row r="170" spans="2:11" s="15" customFormat="1" ht="18.75" customHeight="1" x14ac:dyDescent="0.2">
      <c r="B170" s="20" t="s">
        <v>120</v>
      </c>
      <c r="C170" s="167"/>
      <c r="D170" s="167"/>
      <c r="E170" s="167"/>
      <c r="F170" s="21"/>
      <c r="G170" s="167"/>
      <c r="H170" s="167"/>
      <c r="I170" s="24"/>
      <c r="J170" s="24"/>
    </row>
    <row r="171" spans="2:11" s="26" customFormat="1" x14ac:dyDescent="0.2">
      <c r="B171" s="20" t="s">
        <v>121</v>
      </c>
      <c r="C171" s="166" t="s">
        <v>122</v>
      </c>
      <c r="D171" s="166"/>
      <c r="E171" s="166"/>
      <c r="F171" s="22" t="s">
        <v>117</v>
      </c>
      <c r="G171" s="166" t="s">
        <v>118</v>
      </c>
      <c r="H171" s="166"/>
    </row>
    <row r="172" spans="2:11" x14ac:dyDescent="0.2">
      <c r="B172" s="14" t="s">
        <v>204</v>
      </c>
      <c r="C172" s="167" t="s">
        <v>326</v>
      </c>
      <c r="D172" s="167"/>
      <c r="E172" s="167"/>
      <c r="F172" s="167" t="s">
        <v>325</v>
      </c>
      <c r="G172" s="167"/>
      <c r="H172" s="32"/>
    </row>
    <row r="173" spans="2:11" x14ac:dyDescent="0.2">
      <c r="B173" s="16" t="s">
        <v>119</v>
      </c>
      <c r="C173" s="166" t="s">
        <v>122</v>
      </c>
      <c r="D173" s="166"/>
      <c r="E173" s="166"/>
      <c r="F173" s="166" t="s">
        <v>118</v>
      </c>
      <c r="G173" s="166"/>
      <c r="H173" s="16" t="s">
        <v>123</v>
      </c>
    </row>
    <row r="174" spans="2:11" x14ac:dyDescent="0.2">
      <c r="B174" s="17"/>
      <c r="C174" s="17"/>
      <c r="D174" s="17"/>
      <c r="E174" s="15"/>
      <c r="F174" s="15"/>
      <c r="G174" s="17"/>
      <c r="H174" s="17"/>
    </row>
    <row r="175" spans="2:11" ht="14.25" customHeight="1" x14ac:dyDescent="0.2">
      <c r="B175" s="38" t="s">
        <v>327</v>
      </c>
      <c r="C175" s="17"/>
      <c r="D175" s="17"/>
      <c r="E175" s="14"/>
      <c r="F175" s="23"/>
      <c r="G175" s="23"/>
      <c r="H175" s="23"/>
    </row>
    <row r="176" spans="2:11" ht="14.25" customHeight="1" x14ac:dyDescent="0.2">
      <c r="B176" s="38"/>
      <c r="C176" s="17"/>
      <c r="D176" s="17"/>
      <c r="E176" s="14"/>
      <c r="F176" s="23"/>
      <c r="G176" s="23"/>
      <c r="H176" s="23"/>
    </row>
    <row r="177" spans="2:8" ht="13.5" customHeight="1" thickBot="1" x14ac:dyDescent="0.25">
      <c r="B177" s="25"/>
      <c r="C177" s="25"/>
      <c r="D177" s="25"/>
      <c r="E177" s="25"/>
      <c r="F177" s="25"/>
      <c r="G177" s="26"/>
      <c r="H177" s="26"/>
    </row>
    <row r="178" spans="2:8" ht="48.75" customHeight="1" thickTop="1" thickBot="1" x14ac:dyDescent="0.25">
      <c r="C178" s="169"/>
      <c r="D178" s="170"/>
      <c r="E178" s="170"/>
      <c r="F178" s="171" t="s">
        <v>158</v>
      </c>
      <c r="G178" s="171"/>
      <c r="H178" s="172"/>
    </row>
    <row r="179" spans="2:8" ht="13.5" customHeight="1" thickTop="1" thickBot="1" x14ac:dyDescent="0.25"/>
    <row r="180" spans="2:8" ht="15.75" thickTop="1" x14ac:dyDescent="0.2">
      <c r="C180" s="183" t="s">
        <v>159</v>
      </c>
      <c r="D180" s="184"/>
      <c r="E180" s="184"/>
      <c r="F180" s="185" t="s">
        <v>265</v>
      </c>
      <c r="G180" s="185"/>
      <c r="H180" s="186"/>
    </row>
    <row r="181" spans="2:8" x14ac:dyDescent="0.2">
      <c r="C181" s="187" t="s">
        <v>160</v>
      </c>
      <c r="D181" s="188"/>
      <c r="E181" s="188"/>
      <c r="F181" s="189">
        <v>44949</v>
      </c>
      <c r="G181" s="189"/>
      <c r="H181" s="190"/>
    </row>
    <row r="182" spans="2:8" x14ac:dyDescent="0.2">
      <c r="C182" s="187" t="s">
        <v>157</v>
      </c>
      <c r="D182" s="188"/>
      <c r="E182" s="188"/>
      <c r="F182" s="191" t="s">
        <v>267</v>
      </c>
      <c r="G182" s="191"/>
      <c r="H182" s="192"/>
    </row>
    <row r="183" spans="2:8" x14ac:dyDescent="0.2">
      <c r="C183" s="187" t="s">
        <v>161</v>
      </c>
      <c r="D183" s="188"/>
      <c r="E183" s="188"/>
      <c r="F183" s="191" t="s">
        <v>268</v>
      </c>
      <c r="G183" s="191"/>
      <c r="H183" s="192"/>
    </row>
    <row r="184" spans="2:8" x14ac:dyDescent="0.2">
      <c r="C184" s="187" t="s">
        <v>162</v>
      </c>
      <c r="D184" s="188"/>
      <c r="E184" s="188"/>
      <c r="F184" s="191" t="s">
        <v>264</v>
      </c>
      <c r="G184" s="191"/>
      <c r="H184" s="192"/>
    </row>
    <row r="185" spans="2:8" x14ac:dyDescent="0.2">
      <c r="C185" s="187" t="s">
        <v>163</v>
      </c>
      <c r="D185" s="188"/>
      <c r="E185" s="188"/>
      <c r="F185" s="189">
        <v>44778</v>
      </c>
      <c r="G185" s="189"/>
      <c r="H185" s="190"/>
    </row>
    <row r="186" spans="2:8" x14ac:dyDescent="0.2">
      <c r="C186" s="187" t="s">
        <v>164</v>
      </c>
      <c r="D186" s="188"/>
      <c r="E186" s="188"/>
      <c r="F186" s="189">
        <v>45228</v>
      </c>
      <c r="G186" s="189"/>
      <c r="H186" s="190"/>
    </row>
    <row r="187" spans="2:8" x14ac:dyDescent="0.2">
      <c r="C187" s="187" t="s">
        <v>165</v>
      </c>
      <c r="D187" s="188"/>
      <c r="E187" s="188"/>
      <c r="F187" s="191" t="s">
        <v>266</v>
      </c>
      <c r="G187" s="191"/>
      <c r="H187" s="192"/>
    </row>
    <row r="188" spans="2:8" ht="15.75" thickBot="1" x14ac:dyDescent="0.25">
      <c r="C188" s="193" t="s">
        <v>166</v>
      </c>
      <c r="D188" s="194"/>
      <c r="E188" s="194"/>
      <c r="F188" s="195"/>
      <c r="G188" s="195"/>
      <c r="H188" s="196"/>
    </row>
    <row r="189" spans="2:8" ht="16.5" thickTop="1" thickBot="1" x14ac:dyDescent="0.25">
      <c r="C189" s="197"/>
      <c r="D189" s="197"/>
      <c r="E189" s="197"/>
      <c r="F189" s="198"/>
      <c r="G189" s="198"/>
      <c r="H189" s="198"/>
    </row>
    <row r="190" spans="2:8" ht="15.75" thickTop="1" x14ac:dyDescent="0.2">
      <c r="C190" s="183" t="s">
        <v>159</v>
      </c>
      <c r="D190" s="184"/>
      <c r="E190" s="184"/>
      <c r="F190" s="185" t="s">
        <v>272</v>
      </c>
      <c r="G190" s="185"/>
      <c r="H190" s="186"/>
    </row>
    <row r="191" spans="2:8" x14ac:dyDescent="0.2">
      <c r="C191" s="187" t="s">
        <v>160</v>
      </c>
      <c r="D191" s="188"/>
      <c r="E191" s="188"/>
      <c r="F191" s="189">
        <v>44949</v>
      </c>
      <c r="G191" s="189"/>
      <c r="H191" s="190"/>
    </row>
    <row r="192" spans="2:8" x14ac:dyDescent="0.2">
      <c r="C192" s="187" t="s">
        <v>157</v>
      </c>
      <c r="D192" s="188"/>
      <c r="E192" s="188"/>
      <c r="F192" s="191" t="s">
        <v>273</v>
      </c>
      <c r="G192" s="191"/>
      <c r="H192" s="192"/>
    </row>
    <row r="193" spans="3:8" x14ac:dyDescent="0.2">
      <c r="C193" s="187" t="s">
        <v>161</v>
      </c>
      <c r="D193" s="188"/>
      <c r="E193" s="188"/>
      <c r="F193" s="191" t="s">
        <v>271</v>
      </c>
      <c r="G193" s="191"/>
      <c r="H193" s="192"/>
    </row>
    <row r="194" spans="3:8" x14ac:dyDescent="0.2">
      <c r="C194" s="187" t="s">
        <v>162</v>
      </c>
      <c r="D194" s="188"/>
      <c r="E194" s="188"/>
      <c r="F194" s="191" t="s">
        <v>269</v>
      </c>
      <c r="G194" s="191"/>
      <c r="H194" s="192"/>
    </row>
    <row r="195" spans="3:8" x14ac:dyDescent="0.2">
      <c r="C195" s="187" t="s">
        <v>163</v>
      </c>
      <c r="D195" s="188"/>
      <c r="E195" s="188"/>
      <c r="F195" s="189">
        <v>44515</v>
      </c>
      <c r="G195" s="189"/>
      <c r="H195" s="190"/>
    </row>
    <row r="196" spans="3:8" x14ac:dyDescent="0.2">
      <c r="C196" s="187" t="s">
        <v>164</v>
      </c>
      <c r="D196" s="188"/>
      <c r="E196" s="188"/>
      <c r="F196" s="189">
        <v>44972</v>
      </c>
      <c r="G196" s="189"/>
      <c r="H196" s="190"/>
    </row>
    <row r="197" spans="3:8" x14ac:dyDescent="0.2">
      <c r="C197" s="187" t="s">
        <v>165</v>
      </c>
      <c r="D197" s="188"/>
      <c r="E197" s="188"/>
      <c r="F197" s="191" t="s">
        <v>270</v>
      </c>
      <c r="G197" s="191"/>
      <c r="H197" s="192"/>
    </row>
    <row r="198" spans="3:8" ht="15.75" thickBot="1" x14ac:dyDescent="0.25">
      <c r="C198" s="193" t="s">
        <v>166</v>
      </c>
      <c r="D198" s="194"/>
      <c r="E198" s="194"/>
      <c r="F198" s="195"/>
      <c r="G198" s="195"/>
      <c r="H198" s="196"/>
    </row>
    <row r="199" spans="3:8" ht="15.75" thickTop="1" x14ac:dyDescent="0.2">
      <c r="C199" s="197"/>
      <c r="D199" s="197"/>
      <c r="E199" s="197"/>
      <c r="F199" s="198"/>
      <c r="G199" s="198"/>
      <c r="H199" s="198"/>
    </row>
  </sheetData>
  <mergeCells count="65">
    <mergeCell ref="C198:E198"/>
    <mergeCell ref="F198:H198"/>
    <mergeCell ref="C199:E199"/>
    <mergeCell ref="F199:H199"/>
    <mergeCell ref="C195:E195"/>
    <mergeCell ref="F195:H195"/>
    <mergeCell ref="C196:E196"/>
    <mergeCell ref="F196:H196"/>
    <mergeCell ref="C197:E197"/>
    <mergeCell ref="F197:H197"/>
    <mergeCell ref="C192:E192"/>
    <mergeCell ref="F192:H192"/>
    <mergeCell ref="C193:E193"/>
    <mergeCell ref="F193:H193"/>
    <mergeCell ref="C194:E194"/>
    <mergeCell ref="F194:H194"/>
    <mergeCell ref="C189:E189"/>
    <mergeCell ref="F189:H189"/>
    <mergeCell ref="C190:E190"/>
    <mergeCell ref="F190:H190"/>
    <mergeCell ref="C191:E191"/>
    <mergeCell ref="F191:H191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78:E178"/>
    <mergeCell ref="F178:H178"/>
    <mergeCell ref="B2:G2"/>
    <mergeCell ref="D13:D15"/>
    <mergeCell ref="D38:D40"/>
    <mergeCell ref="D4:E4"/>
    <mergeCell ref="C8:F9"/>
    <mergeCell ref="C5:F5"/>
    <mergeCell ref="D120:D122"/>
    <mergeCell ref="C7:F7"/>
    <mergeCell ref="C165:E165"/>
    <mergeCell ref="C166:E166"/>
    <mergeCell ref="C6:F6"/>
    <mergeCell ref="D86:D88"/>
    <mergeCell ref="D148:D150"/>
    <mergeCell ref="C173:E173"/>
    <mergeCell ref="F173:G173"/>
    <mergeCell ref="C170:E170"/>
    <mergeCell ref="C168:H168"/>
    <mergeCell ref="C171:E171"/>
    <mergeCell ref="G170:H170"/>
    <mergeCell ref="G171:H171"/>
    <mergeCell ref="C172:E172"/>
    <mergeCell ref="F172:G172"/>
    <mergeCell ref="C169:H169"/>
  </mergeCells>
  <phoneticPr fontId="0" type="noConversion"/>
  <pageMargins left="0.25" right="0.25" top="0.75" bottom="0.75" header="0.3" footer="0.3"/>
  <pageSetup paperSize="9" scale="80" orientation="landscape" blackAndWhite="1" r:id="rId1"/>
  <headerFooter alignWithMargins="0"/>
  <rowBreaks count="5" manualBreakCount="5">
    <brk id="36" max="16383" man="1"/>
    <brk id="84" max="16383" man="1"/>
    <brk id="118" max="16383" man="1"/>
    <brk id="146" max="16383" man="1"/>
    <brk id="176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 Windows</cp:lastModifiedBy>
  <cp:lastPrinted>2023-03-14T07:04:56Z</cp:lastPrinted>
  <dcterms:created xsi:type="dcterms:W3CDTF">2011-06-24T08:15:11Z</dcterms:created>
  <dcterms:modified xsi:type="dcterms:W3CDTF">2023-03-14T07:05:02Z</dcterms:modified>
</cp:coreProperties>
</file>